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BILANS 2017 " sheetId="1" r:id="rId1"/>
    <sheet name="RZiS 2017" sheetId="2" r:id="rId2"/>
    <sheet name="Zmiany w kapitale 2017" sheetId="3" r:id="rId3"/>
    <sheet name="RPP-p 2017" sheetId="4" r:id="rId4"/>
  </sheets>
  <definedNames>
    <definedName name="_xlnm.Print_Area" localSheetId="0">'BILANS 2017 '!$A$1:$I$107</definedName>
  </definedNames>
  <calcPr fullCalcOnLoad="1"/>
</workbook>
</file>

<file path=xl/sharedStrings.xml><?xml version="1.0" encoding="utf-8"?>
<sst xmlns="http://schemas.openxmlformats.org/spreadsheetml/2006/main" count="505" uniqueCount="386">
  <si>
    <t xml:space="preserve">AKTYWA </t>
  </si>
  <si>
    <t xml:space="preserve">Stan na dzień kończący </t>
  </si>
  <si>
    <t xml:space="preserve">PASYWA </t>
  </si>
  <si>
    <t xml:space="preserve">A. Aktywa trwałe </t>
  </si>
  <si>
    <t xml:space="preserve">A. Kapitał (fundusz) własny </t>
  </si>
  <si>
    <t xml:space="preserve">I. Wartości niematerialne i prawne </t>
  </si>
  <si>
    <t xml:space="preserve">I. Kapitał (fundusz) podstawowy </t>
  </si>
  <si>
    <t xml:space="preserve">1. Koszty zakończonych prac rozwojowych </t>
  </si>
  <si>
    <t xml:space="preserve">2. Wartość firmy </t>
  </si>
  <si>
    <t xml:space="preserve">3. Inne wartości niematerialne i prawne </t>
  </si>
  <si>
    <t xml:space="preserve">4. Zaliczki na wartości niematerialne i prawne </t>
  </si>
  <si>
    <t xml:space="preserve">1. Środki trwałe </t>
  </si>
  <si>
    <t xml:space="preserve">a) grunty (w tym prawo użytkowania wieczystego gruntu) </t>
  </si>
  <si>
    <t xml:space="preserve">c) urządzenia techniczne i maszyny </t>
  </si>
  <si>
    <t xml:space="preserve">B. Zobowiązania i rezerwy na zobowiązania </t>
  </si>
  <si>
    <t xml:space="preserve">d) środki transportu </t>
  </si>
  <si>
    <t xml:space="preserve">I. Rezerwy na zobowiązania </t>
  </si>
  <si>
    <t xml:space="preserve">e) inne środki trwałe </t>
  </si>
  <si>
    <t xml:space="preserve">1. Rezerwa z tytułu odroczonego podatku dochodowego </t>
  </si>
  <si>
    <t xml:space="preserve">2. Środki trwałe w budowie </t>
  </si>
  <si>
    <t xml:space="preserve">2. Rezerwa na świadczenia emerytalne i podobne </t>
  </si>
  <si>
    <t xml:space="preserve">3. Zaliczki na środki trwałe w budowie </t>
  </si>
  <si>
    <t xml:space="preserve">– długoterminowa </t>
  </si>
  <si>
    <t xml:space="preserve">III. Należności długoterminowe </t>
  </si>
  <si>
    <t xml:space="preserve">– krótkoterminowa </t>
  </si>
  <si>
    <t xml:space="preserve">1. Od jednostek powiązanych </t>
  </si>
  <si>
    <t xml:space="preserve">3. Pozostałe rezerwy </t>
  </si>
  <si>
    <t xml:space="preserve">– długoterminowe </t>
  </si>
  <si>
    <t xml:space="preserve">IV. Inwestycje długoterminowe </t>
  </si>
  <si>
    <t xml:space="preserve">– krótkoterminowe </t>
  </si>
  <si>
    <t xml:space="preserve">1. Nieruchomości </t>
  </si>
  <si>
    <t xml:space="preserve">II. Zobowiązania długoterminowe </t>
  </si>
  <si>
    <t xml:space="preserve">2. Wartości niematerialne i prawne </t>
  </si>
  <si>
    <t xml:space="preserve">1. Wobec jednostek powiązanych </t>
  </si>
  <si>
    <t xml:space="preserve">3. Długoterminowe aktywa finansowe </t>
  </si>
  <si>
    <t xml:space="preserve">a) w jednostkach powiązanych </t>
  </si>
  <si>
    <t xml:space="preserve">a) kredyty i pożyczki </t>
  </si>
  <si>
    <t xml:space="preserve">– udziały lub akcje </t>
  </si>
  <si>
    <t xml:space="preserve">b) z tytułu emisji dłużnych papierów wartościowych </t>
  </si>
  <si>
    <t xml:space="preserve">– inne papiery wartościowe </t>
  </si>
  <si>
    <t xml:space="preserve">c) inne zobowiązania finansowe </t>
  </si>
  <si>
    <t xml:space="preserve">– udzielone pożyczki </t>
  </si>
  <si>
    <t xml:space="preserve">d) inne </t>
  </si>
  <si>
    <t xml:space="preserve">– inne długoterminowe aktywa finansowe </t>
  </si>
  <si>
    <t xml:space="preserve">III. Zobowiązania krótkoterminowe </t>
  </si>
  <si>
    <t xml:space="preserve">b) w pozostałych jednostkach </t>
  </si>
  <si>
    <t xml:space="preserve">a) z tytułu dostaw i usług, o okresie wymagalności: </t>
  </si>
  <si>
    <t xml:space="preserve">– do 12 miesięcy </t>
  </si>
  <si>
    <t xml:space="preserve">– powyżej 12 miesięcy </t>
  </si>
  <si>
    <t xml:space="preserve">b) inne </t>
  </si>
  <si>
    <t xml:space="preserve">4. Inne inwestycje długoterminowe </t>
  </si>
  <si>
    <t xml:space="preserve">V. Długoterminowe rozliczenia międzyokresowe </t>
  </si>
  <si>
    <t xml:space="preserve">2. Inne rozliczenia międzyokresowe </t>
  </si>
  <si>
    <t xml:space="preserve">B. Aktywa obrotowe </t>
  </si>
  <si>
    <t xml:space="preserve">I. Zapasy </t>
  </si>
  <si>
    <t xml:space="preserve">d) z tytułu dostaw i usług, o okresie wymagalności: </t>
  </si>
  <si>
    <t xml:space="preserve">1. Materiały </t>
  </si>
  <si>
    <t xml:space="preserve">2. Półprodukty i produkty w toku </t>
  </si>
  <si>
    <t xml:space="preserve">3. Produkty gotowe </t>
  </si>
  <si>
    <t xml:space="preserve">4. Towary </t>
  </si>
  <si>
    <t xml:space="preserve">f) zobowiązania wekslowe </t>
  </si>
  <si>
    <t xml:space="preserve">1. Należności od jednostek powiązanych </t>
  </si>
  <si>
    <t xml:space="preserve">a) z tytułu dostaw i usług, o okresie spłaty: </t>
  </si>
  <si>
    <t>– powyżej 12 miesięcy</t>
  </si>
  <si>
    <t>a) z tytułu dostaw i usług, o okresie spłaty:</t>
  </si>
  <si>
    <t xml:space="preserve"> – do 12 miesięcy </t>
  </si>
  <si>
    <t xml:space="preserve">c) inne </t>
  </si>
  <si>
    <t xml:space="preserve">d) dochodzone na drodze sądowej </t>
  </si>
  <si>
    <t xml:space="preserve">III. Inwestycje krótkoterminowe </t>
  </si>
  <si>
    <t xml:space="preserve">1. Krótkoterminowe aktywa finansowe </t>
  </si>
  <si>
    <t xml:space="preserve">– inne krótkoterminowe aktywa finansowe </t>
  </si>
  <si>
    <t xml:space="preserve">c) środki pieniężne i inne aktywa pieniężne </t>
  </si>
  <si>
    <t xml:space="preserve">– środki pieniężne w kasie i na rachunkach </t>
  </si>
  <si>
    <t xml:space="preserve">– inne środki pieniężne </t>
  </si>
  <si>
    <t xml:space="preserve">– inne aktywa pieniężne </t>
  </si>
  <si>
    <t xml:space="preserve">2. Inne inwestycje krótkoterminowe </t>
  </si>
  <si>
    <t>IV. Krótkoterminowe rozliczenia międzyokresowe</t>
  </si>
  <si>
    <t>h) z tytułu wynagrodzeń</t>
  </si>
  <si>
    <t>i) inne</t>
  </si>
  <si>
    <t>3. Fundusze specjalne</t>
  </si>
  <si>
    <t>IV. Rozliczenia międzyokresowe</t>
  </si>
  <si>
    <t>1. Ujemna wartość firmy</t>
  </si>
  <si>
    <t>2. Inne rozliczenia międzyokresowe</t>
  </si>
  <si>
    <t>– długoterminowe</t>
  </si>
  <si>
    <t>– krótkoterminowe</t>
  </si>
  <si>
    <r>
      <t>II. Rzeczowe aktywa trwał</t>
    </r>
    <r>
      <rPr>
        <sz val="8.5"/>
        <color indexed="8"/>
        <rFont val="Times New Roman CE"/>
        <family val="1"/>
      </rPr>
      <t xml:space="preserve">e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</si>
  <si>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</si>
  <si>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</si>
  <si>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</si>
  <si>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</si>
  <si>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</si>
  <si>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</si>
  <si>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</si>
  <si>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</si>
  <si>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</si>
  <si>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II. Należności krótkoterminowe</t>
  </si>
  <si>
    <t xml:space="preserve">1. Aktywa z tytułu odroczonego podatku dochodowego </t>
  </si>
  <si>
    <t>(z wyłączeniem banków i ubezpieczycieli</t>
  </si>
  <si>
    <t>BILANS</t>
  </si>
  <si>
    <t>Aktywa razem</t>
  </si>
  <si>
    <t>Pasywa razem</t>
  </si>
  <si>
    <t xml:space="preserve">b) budynki, lokale, prawa do lokali i obiekty inżynierii lądowej i wodnej </t>
  </si>
  <si>
    <t xml:space="preserve">3. Od pozostałych jednostek </t>
  </si>
  <si>
    <t>2. Od pozostałych jednostek, w których jednostka posiada zaangażowanie w kapitale</t>
  </si>
  <si>
    <t xml:space="preserve">c) w pozostałych jednostkach </t>
  </si>
  <si>
    <t>b) w pozostałych jednostkach, w których jednostka posiada zaangażowanie w kapitale</t>
  </si>
  <si>
    <t>5. Zaliczki na dostawy i usługi</t>
  </si>
  <si>
    <t>2. Należności od pozostałych jednostek, w których jednostka posiada zaangażowanie w kapitale</t>
  </si>
  <si>
    <t xml:space="preserve">3. Należności od pozostałych jednostek </t>
  </si>
  <si>
    <t>b) z tytułu podatków, dotacji, ceł, ubezpieczeń społecznych i zdrowotnych oraz innych tytułów publicznoprawnych</t>
  </si>
  <si>
    <t xml:space="preserve">III. Kapitał (fundusz) z aktualizacji wyceny, w tym: </t>
  </si>
  <si>
    <t xml:space="preserve">II. Kapitał (fundusz) zapasowy, w tym: </t>
  </si>
  <si>
    <t xml:space="preserve"> - z tytułu aktualizacji wartości godzinowej</t>
  </si>
  <si>
    <t xml:space="preserve"> - nadwyżka wartości sprzedaży (wartości emisyjnej) nad wartością nominalną udziałów (akcji)</t>
  </si>
  <si>
    <t>- tworzone zgodnie z umową (statutem) spółki</t>
  </si>
  <si>
    <t>- na udziały (akcje) własne</t>
  </si>
  <si>
    <t xml:space="preserve">V. Zysk (strata) z lat ubiegłych </t>
  </si>
  <si>
    <t xml:space="preserve">VI. Zysk (strata) netto </t>
  </si>
  <si>
    <t xml:space="preserve">VII. Odpisy z zysku netto w ciągu roku obrotowego (wielkość ujemna) </t>
  </si>
  <si>
    <t xml:space="preserve">3. Wobec pozostałych jednostek </t>
  </si>
  <si>
    <t>2. Wobec pozostałych jednostek, w których jednostka posiada zaangażowanie w kapitale</t>
  </si>
  <si>
    <t xml:space="preserve">1. Zobowiązania wobec jednostek powiązanych </t>
  </si>
  <si>
    <t>g) z tytułu podatków, ceł, ubezpieczeń społecznych i zdrowotnych oraz innych tytułów publicznoprawnych</t>
  </si>
  <si>
    <t xml:space="preserve">2. Zobowiązania wobec pozostałych jednostek, w których jednostka posiada zaangażowanie w kapitale </t>
  </si>
  <si>
    <t>e) zaliczki otrzymane na dostawy i usługi</t>
  </si>
  <si>
    <t>3. Zobowiązania wobec pozostałych jednostek</t>
  </si>
  <si>
    <t xml:space="preserve">C. Należne wpłaty na kapitał (fund.) podstawowy </t>
  </si>
  <si>
    <t xml:space="preserve">D. Udziały (akcje) własne </t>
  </si>
  <si>
    <t>000287208</t>
  </si>
  <si>
    <t>IV. Pozostałe kapitały (fundusze) rezerwowe, w tym:</t>
  </si>
  <si>
    <t>sporządzony na dzień 31.12.2017 r.</t>
  </si>
  <si>
    <r>
      <t xml:space="preserve">sporządzony na dzień </t>
    </r>
    <r>
      <rPr>
        <b/>
        <sz val="12"/>
        <rFont val="Times CE Medium"/>
        <family val="0"/>
      </rPr>
      <t>31.12.2017 r.</t>
    </r>
  </si>
  <si>
    <t xml:space="preserve">(wariant porównawczy) </t>
  </si>
  <si>
    <t xml:space="preserve">Treść </t>
  </si>
  <si>
    <t xml:space="preserve">Dane </t>
  </si>
  <si>
    <t>za 2016 r</t>
  </si>
  <si>
    <t>za 2017r</t>
  </si>
  <si>
    <t xml:space="preserve">A. PRZYCHODY NETTO ZE SPRZEDAŻY I ZRÓWNANE Z NIMI, W TYM: </t>
  </si>
  <si>
    <t xml:space="preserve">– od jednostek powiązanych </t>
  </si>
  <si>
    <t xml:space="preserve">I.Przychody netto ze sprzedaży produktów </t>
  </si>
  <si>
    <t xml:space="preserve">II.Zmiana stanu produktów (zwiększenie – wartość dodatnia, zmniejszenie – wartość ujemna) </t>
  </si>
  <si>
    <t xml:space="preserve">III. Koszt wytworzenia produktów na własne potrzeby jednostki </t>
  </si>
  <si>
    <t xml:space="preserve">IV. Przychody netto ze sprzedaży towarów i materiałów </t>
  </si>
  <si>
    <t xml:space="preserve">V. Dotacje do działalności podstawowej </t>
  </si>
  <si>
    <t xml:space="preserve">         w tym:     od organizatora</t>
  </si>
  <si>
    <t xml:space="preserve">       pozostałe na działalność bieżącą</t>
  </si>
  <si>
    <t xml:space="preserve">B. KOSZTY DZIAŁALNOŚCI OPERACYJNEJ </t>
  </si>
  <si>
    <t>10</t>
  </si>
  <si>
    <t xml:space="preserve">I.Amortyzacja </t>
  </si>
  <si>
    <t>11</t>
  </si>
  <si>
    <t xml:space="preserve">II. Zużycie materiałów i energii </t>
  </si>
  <si>
    <t>12</t>
  </si>
  <si>
    <t xml:space="preserve">III.Usługi obce </t>
  </si>
  <si>
    <t>13</t>
  </si>
  <si>
    <t xml:space="preserve">IV. Podatki i opłaty, w tym: </t>
  </si>
  <si>
    <t>14</t>
  </si>
  <si>
    <t xml:space="preserve">– podatek akcyzowy </t>
  </si>
  <si>
    <t>15</t>
  </si>
  <si>
    <t xml:space="preserve">V. Wynagrodzenia </t>
  </si>
  <si>
    <t>16</t>
  </si>
  <si>
    <t>VI. Ubezpieczenia społeczne i inne świadczenia, w tym</t>
  </si>
  <si>
    <t>17</t>
  </si>
  <si>
    <t>- emerytalne</t>
  </si>
  <si>
    <t>18</t>
  </si>
  <si>
    <t xml:space="preserve">VII. Pozostałe koszty rodzajowe </t>
  </si>
  <si>
    <t>19</t>
  </si>
  <si>
    <t xml:space="preserve">VIII. Wartość sprzedanych towarów i materiałów </t>
  </si>
  <si>
    <t>20</t>
  </si>
  <si>
    <t xml:space="preserve">C. ZYSK (STRATA) ZE SPRZEDAŻY (A – B) </t>
  </si>
  <si>
    <t>21</t>
  </si>
  <si>
    <t xml:space="preserve">D. POZOSTAŁE PRZYCHODY OPERACYJNE </t>
  </si>
  <si>
    <t>22</t>
  </si>
  <si>
    <t xml:space="preserve">I. Zysk z tytułu rozchodu niefinansowych aktywów trwałych  </t>
  </si>
  <si>
    <t>23</t>
  </si>
  <si>
    <t>II. Dotacje</t>
  </si>
  <si>
    <t>24</t>
  </si>
  <si>
    <t>III. Aktualizacja wartości aktywów niefinansowych</t>
  </si>
  <si>
    <t>25</t>
  </si>
  <si>
    <t xml:space="preserve">VI. Inne przychody operacyjne </t>
  </si>
  <si>
    <t>26</t>
  </si>
  <si>
    <t xml:space="preserve">E. POZOSTAŁE KOSZTY OPERACYJNE </t>
  </si>
  <si>
    <t>27</t>
  </si>
  <si>
    <t xml:space="preserve">I. Strata ze zbycia niefinansowych aktywów trwałych </t>
  </si>
  <si>
    <t>28</t>
  </si>
  <si>
    <t xml:space="preserve">II. Aktualizacja wartości aktywów niefinansowych </t>
  </si>
  <si>
    <t>29</t>
  </si>
  <si>
    <t xml:space="preserve">III. Inne koszty operacyjne </t>
  </si>
  <si>
    <t>30</t>
  </si>
  <si>
    <t xml:space="preserve">F. ZYSK (STRATA) Z DZIAŁALNOŚCI OPERACYJNEJ (C + D – E) </t>
  </si>
  <si>
    <t>31</t>
  </si>
  <si>
    <t xml:space="preserve">G. PRZYCHODY FINANSOWE </t>
  </si>
  <si>
    <t>32</t>
  </si>
  <si>
    <t xml:space="preserve">I. Dywidendy i udziały w zyskach, w tym: </t>
  </si>
  <si>
    <t>33</t>
  </si>
  <si>
    <t>a) od jednostek powiązanych, w tym:</t>
  </si>
  <si>
    <t>34</t>
  </si>
  <si>
    <t xml:space="preserve"> - w których jednostka posiada zaangażowanie w kapitale</t>
  </si>
  <si>
    <t>35</t>
  </si>
  <si>
    <t>b) od jednostek popozostałych, w tym:</t>
  </si>
  <si>
    <t>36</t>
  </si>
  <si>
    <t>37</t>
  </si>
  <si>
    <t xml:space="preserve">II. Odsetki, w tym: </t>
  </si>
  <si>
    <t>38</t>
  </si>
  <si>
    <t>39</t>
  </si>
  <si>
    <t xml:space="preserve">III. Zysk z tytułu rozchodu aktywów finansowych, w tym: </t>
  </si>
  <si>
    <t>40</t>
  </si>
  <si>
    <t xml:space="preserve">      - w jednostkach powiązanych</t>
  </si>
  <si>
    <t>41</t>
  </si>
  <si>
    <t>IV. Aktualizacja wartości aktywów finansowych</t>
  </si>
  <si>
    <t>42</t>
  </si>
  <si>
    <t xml:space="preserve">V. Inne </t>
  </si>
  <si>
    <t>43</t>
  </si>
  <si>
    <t xml:space="preserve">H. KOSZTY FINANSOWE </t>
  </si>
  <si>
    <t>44</t>
  </si>
  <si>
    <t xml:space="preserve">I. Odsetki, w tym: </t>
  </si>
  <si>
    <t>45</t>
  </si>
  <si>
    <t xml:space="preserve">– dla jednostek powiązanych </t>
  </si>
  <si>
    <t>46</t>
  </si>
  <si>
    <t>II. Strata z tytułu rozchodu aktywów finansowych, w tym:</t>
  </si>
  <si>
    <t>47</t>
  </si>
  <si>
    <t xml:space="preserve">   - w jednostkach powiązanych</t>
  </si>
  <si>
    <t>48</t>
  </si>
  <si>
    <t>III. Aktualizacja wartości aktywów finansowych</t>
  </si>
  <si>
    <t>49</t>
  </si>
  <si>
    <t xml:space="preserve">IV. Inne </t>
  </si>
  <si>
    <t>50</t>
  </si>
  <si>
    <t xml:space="preserve">I. ZYSK (STRATA) BRUTTO (F + G – H) </t>
  </si>
  <si>
    <t>51</t>
  </si>
  <si>
    <t xml:space="preserve">J. PODATEK DOCHODOWY </t>
  </si>
  <si>
    <t>52</t>
  </si>
  <si>
    <t xml:space="preserve">K. POZOSTAŁE OBOWIĄZKOWE ZMNIEJSZENIA ZYSKU (ZWIĘKSZENIA STRATY) </t>
  </si>
  <si>
    <t>53</t>
  </si>
  <si>
    <t xml:space="preserve">L. ZYSK (STRATA) NETTO (I – J – K) </t>
  </si>
  <si>
    <t>54</t>
  </si>
  <si>
    <t xml:space="preserve"> </t>
  </si>
  <si>
    <t xml:space="preserve">                                                                                                                   </t>
  </si>
  <si>
    <t>11.03.2013 r.</t>
  </si>
  <si>
    <t>Zestawienie zmian w kapitale (funduszu) własnym</t>
  </si>
  <si>
    <t>2016 r.</t>
  </si>
  <si>
    <t>I.</t>
  </si>
  <si>
    <t>Kapitał (fundusz) na początek okresu (BO)</t>
  </si>
  <si>
    <t xml:space="preserve"> -</t>
  </si>
  <si>
    <t>korekty błędów</t>
  </si>
  <si>
    <t>I.a.</t>
  </si>
  <si>
    <t>Kapitał (fundusz)  na początek okresu (BO), po korektach</t>
  </si>
  <si>
    <t>1.</t>
  </si>
  <si>
    <t>Fundusz podstawowy instytucji na początek okresu</t>
  </si>
  <si>
    <t>1.1.</t>
  </si>
  <si>
    <t>Zmiany funduszu instytucji</t>
  </si>
  <si>
    <t>a.</t>
  </si>
  <si>
    <t>zwiększenie (z tytułu)</t>
  </si>
  <si>
    <t>dotacji na rozwój od:</t>
  </si>
  <si>
    <t>podziału zysku</t>
  </si>
  <si>
    <t>amortyzacji aktywów trwałych</t>
  </si>
  <si>
    <t>inne zwiększenia</t>
  </si>
  <si>
    <t>b.</t>
  </si>
  <si>
    <t>zmniejszenie (z tytułu)</t>
  </si>
  <si>
    <t>umorzenia aktywów trwałych</t>
  </si>
  <si>
    <t>przekazania majątku na podstawie decyzji</t>
  </si>
  <si>
    <t>pokrycia straty</t>
  </si>
  <si>
    <t>inne zmniejszenia</t>
  </si>
  <si>
    <t>1.2</t>
  </si>
  <si>
    <t>Fundusz podstawowy instytucji na koniec okresu</t>
  </si>
  <si>
    <t>2.</t>
  </si>
  <si>
    <t>Fundusz z aktualizacji wyceny na początek okresu</t>
  </si>
  <si>
    <t>2.1.</t>
  </si>
  <si>
    <t>Zmiany funduszu z aktualizacji wyceny</t>
  </si>
  <si>
    <t>a)</t>
  </si>
  <si>
    <t>b)</t>
  </si>
  <si>
    <t>.....</t>
  </si>
  <si>
    <t>3.2.</t>
  </si>
  <si>
    <t>Stan funduszu  z aktualizacji  na koniec okresu</t>
  </si>
  <si>
    <t>4.</t>
  </si>
  <si>
    <t>Zysk (strata) z lat ubiegłych na początek okresu</t>
  </si>
  <si>
    <t>4.1.</t>
  </si>
  <si>
    <t>Zysk z lat ubiegłych na początek okresu</t>
  </si>
  <si>
    <t>korekty błędów podstawowych</t>
  </si>
  <si>
    <t>4.2.</t>
  </si>
  <si>
    <t>Zysk z lat ubiegłych na początek okresu po korektach</t>
  </si>
  <si>
    <t>podziału zysku z lat ubiegłych</t>
  </si>
  <si>
    <t>4.3.</t>
  </si>
  <si>
    <t>Zysk z lat ubiegłych na koniec okresu</t>
  </si>
  <si>
    <t>4.4.</t>
  </si>
  <si>
    <t>Strata z lat ubiegłych na początek okresu</t>
  </si>
  <si>
    <t xml:space="preserve">korekty błędów </t>
  </si>
  <si>
    <t>4.5.</t>
  </si>
  <si>
    <t>strata z lat ubiegłych na początek okresu po korektach</t>
  </si>
  <si>
    <t>przeniesienia straty z lat ubiegłych do pokrycia</t>
  </si>
  <si>
    <t>4.6.</t>
  </si>
  <si>
    <t>strata z lat ubiegłych na koniec okresu</t>
  </si>
  <si>
    <t>4.7</t>
  </si>
  <si>
    <t>Zysk (strata) z lat ubiegłych na koniec okresu</t>
  </si>
  <si>
    <t>5.</t>
  </si>
  <si>
    <t>Wynik netto</t>
  </si>
  <si>
    <t>zysk netto</t>
  </si>
  <si>
    <t>strata netto</t>
  </si>
  <si>
    <t>II.</t>
  </si>
  <si>
    <t>kapitał (fundusz) własny na koniec okresu (BZ)</t>
  </si>
  <si>
    <t>III.</t>
  </si>
  <si>
    <t>Kapitał (fundusz) własny, po uwzględnieniu proponowanego podziału zysku (pokrycia straty)</t>
  </si>
  <si>
    <t xml:space="preserve">Sporządził:                                         </t>
  </si>
  <si>
    <t>2017 r.</t>
  </si>
  <si>
    <t>Zatwierdził:</t>
  </si>
  <si>
    <t>(metoda pośrednia)</t>
  </si>
  <si>
    <t>Wyszczególnienie</t>
  </si>
  <si>
    <t>bieżący rok obrotowy</t>
  </si>
  <si>
    <t>ubiegły rok obrotowy</t>
  </si>
  <si>
    <t>A.</t>
  </si>
  <si>
    <t xml:space="preserve">Przepływy środków pieniężnych z działalności operacyjnej </t>
  </si>
  <si>
    <t xml:space="preserve">Zysk (strata) netto </t>
  </si>
  <si>
    <t>Korekty razem</t>
  </si>
  <si>
    <t>Amortyzacja</t>
  </si>
  <si>
    <t xml:space="preserve">Zyski (straty) z tytułu różnic kursowych </t>
  </si>
  <si>
    <t>3.</t>
  </si>
  <si>
    <t>Odsetki i udziały w zyskach (dywidendy)</t>
  </si>
  <si>
    <t>Zysk (strata) z działalności inwestycyjnej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</si>
  <si>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</si>
  <si>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</si>
  <si>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</si>
  <si>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</si>
  <si>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</si>
  <si>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</si>
  <si>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krótkoterminowych, z wyjątkiem pożyczek i kredytów</t>
  </si>
  <si>
    <t>9.</t>
  </si>
  <si>
    <t>Zmiana stanu rozliczeń międzyokresowych</t>
  </si>
  <si>
    <t>10.</t>
  </si>
  <si>
    <t xml:space="preserve">Inne korekty </t>
  </si>
  <si>
    <t>Przepływy pieniężne netto z działalności operacyjnej (I+/–II)</t>
  </si>
  <si>
    <t>B.</t>
  </si>
  <si>
    <t xml:space="preserve">Przepływy środków pieniężnych z działalności inwestycyjnej 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</si>
  <si>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</si>
  <si>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</si>
  <si>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</si>
  <si>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</si>
  <si>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w jednostkach powiązanych</t>
  </si>
  <si>
    <t>w pozostałych jednostkach</t>
  </si>
  <si>
    <t>–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</si>
  <si>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</si>
  <si>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</si>
  <si>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</si>
  <si>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</si>
  <si>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</si>
  <si>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 xml:space="preserve">Inne wpływy inwestycyjne 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</si>
  <si>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</si>
  <si>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</si>
  <si>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</si>
  <si>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</si>
  <si>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</si>
  <si>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>udzielone pożyczki długoterminowe</t>
  </si>
  <si>
    <t xml:space="preserve">Inne wydatki inwestycyjne </t>
  </si>
  <si>
    <t>Przepływy pieniężne netto z działalności inwestycyjnej (I–II)</t>
  </si>
  <si>
    <t>C.</t>
  </si>
  <si>
    <t xml:space="preserve">Przepływy środków pieniężnych z działalności finansowej 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</si>
  <si>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</si>
  <si>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</si>
  <si>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</si>
  <si>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 xml:space="preserve">Inne wpływy finansowe </t>
  </si>
  <si>
    <t>Nabycie udziałów (akcji) własnych</t>
  </si>
  <si>
    <t>Dywidendy i inne wypłaty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</si>
  <si>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</si>
  <si>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</si>
  <si>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</si>
  <si>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</si>
  <si>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</si>
  <si>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</si>
  <si>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 xml:space="preserve">Inne wydatki finansowe </t>
  </si>
  <si>
    <t>Przepływy pieniężne netto z działalności finansowej (I–II)</t>
  </si>
  <si>
    <t>D.</t>
  </si>
  <si>
    <t xml:space="preserve">Przepływy pieniężne netto, razem (A.III+/–B.III+/-C.III) </t>
  </si>
  <si>
    <t>E.</t>
  </si>
  <si>
    <t>Bilansowa zmiana stanu środków pieniężnych, w tym: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</si>
  <si>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</si>
  <si>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</si>
  <si>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</si>
  <si>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</si>
  <si>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(F+/–D), w tym:</t>
  </si>
  <si>
    <t>o ograniczonej możliwości dysponowania</t>
  </si>
  <si>
    <t>RACHUNEK PRZEPŁYWÓW PIENIĘŻNYCH ZA ROK OBROTOWY  2017r.</t>
  </si>
  <si>
    <t>22.03.2018 r.</t>
  </si>
  <si>
    <t xml:space="preserve">                            Żory, dnia 22.03.2018 r.</t>
  </si>
  <si>
    <t xml:space="preserve">                                             Żory, dnia 22.03.2018 r.</t>
  </si>
  <si>
    <t>Sporządził</t>
  </si>
  <si>
    <t>Zatwierdził</t>
  </si>
  <si>
    <t xml:space="preserve">               Żory, 22.03.2018 r.</t>
  </si>
  <si>
    <t xml:space="preserve">                   22.03.2018 r.</t>
  </si>
  <si>
    <t>Rachunek zysków i strat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</si>
</sst>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;\(#,##0.00\)"/>
  </numFmts>
  <fonts count="64">
    <font>
      <sz val="10"/>
      <name val="Arial CE"/>
      <family val="0"/>
    </font>
    <font>
      <sz val="12"/>
      <color indexed="8"/>
      <name val="Times CE Bold"/>
      <family val="0"/>
    </font>
    <font>
      <sz val="8.5"/>
      <color indexed="8"/>
      <name val="Times New Roman CE"/>
      <family val="1"/>
    </font>
    <font>
      <sz val="8.5"/>
      <name val="Times New Roman CE"/>
      <family val="1"/>
    </font>
    <font>
      <b/>
      <sz val="8.5"/>
      <color indexed="8"/>
      <name val="Times New Roman CE"/>
      <family val="1"/>
    </font>
    <font>
      <b/>
      <sz val="8.5"/>
      <name val="Times New Roman CE"/>
      <family val="1"/>
    </font>
    <font>
      <b/>
      <sz val="16"/>
      <color indexed="8"/>
      <name val="Times New Roman"/>
      <family val="1"/>
    </font>
    <font>
      <sz val="12"/>
      <name val="Times CE Medium"/>
      <family val="0"/>
    </font>
    <font>
      <b/>
      <sz val="8.5"/>
      <color indexed="8"/>
      <name val="Times CE Bold"/>
      <family val="0"/>
    </font>
    <font>
      <b/>
      <sz val="12"/>
      <name val="Times CE Medium"/>
      <family val="0"/>
    </font>
    <font>
      <b/>
      <sz val="10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2"/>
      <color indexed="8"/>
      <name val="Times CE Medium"/>
      <family val="0"/>
    </font>
    <font>
      <b/>
      <u val="single"/>
      <sz val="12"/>
      <name val="Arial CE"/>
      <family val="0"/>
    </font>
    <font>
      <sz val="10"/>
      <color indexed="8"/>
      <name val="Times New Roman"/>
      <family val="1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b/>
      <sz val="12"/>
      <color indexed="8"/>
      <name val="Times CE Bold"/>
      <family val="0"/>
    </font>
    <font>
      <i/>
      <sz val="11"/>
      <color indexed="8"/>
      <name val="Times CE Bold"/>
      <family val="0"/>
    </font>
    <font>
      <sz val="9"/>
      <color indexed="8"/>
      <name val="Times CE Bold"/>
      <family val="0"/>
    </font>
    <font>
      <sz val="9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imes New Roman CE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DotDot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ashDot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wrapText="1" indent="2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3" fontId="10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43" fontId="3" fillId="0" borderId="18" xfId="0" applyNumberFormat="1" applyFont="1" applyBorder="1" applyAlignment="1">
      <alignment vertical="center"/>
    </xf>
    <xf numFmtId="43" fontId="3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43" fontId="10" fillId="33" borderId="21" xfId="0" applyNumberFormat="1" applyFont="1" applyFill="1" applyBorder="1" applyAlignment="1">
      <alignment/>
    </xf>
    <xf numFmtId="43" fontId="10" fillId="33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43" fontId="12" fillId="35" borderId="23" xfId="0" applyNumberFormat="1" applyFont="1" applyFill="1" applyBorder="1" applyAlignment="1">
      <alignment vertical="center" wrapText="1"/>
    </xf>
    <xf numFmtId="43" fontId="12" fillId="35" borderId="12" xfId="0" applyNumberFormat="1" applyFont="1" applyFill="1" applyBorder="1" applyAlignment="1">
      <alignment vertical="center" wrapText="1"/>
    </xf>
    <xf numFmtId="43" fontId="11" fillId="0" borderId="12" xfId="0" applyNumberFormat="1" applyFont="1" applyBorder="1" applyAlignment="1" applyProtection="1">
      <alignment vertical="center" wrapText="1"/>
      <protection locked="0"/>
    </xf>
    <xf numFmtId="43" fontId="11" fillId="0" borderId="12" xfId="0" applyNumberFormat="1" applyFont="1" applyFill="1" applyBorder="1" applyAlignment="1" applyProtection="1">
      <alignment vertical="center" wrapText="1"/>
      <protection locked="0"/>
    </xf>
    <xf numFmtId="43" fontId="11" fillId="35" borderId="12" xfId="0" applyNumberFormat="1" applyFont="1" applyFill="1" applyBorder="1" applyAlignment="1">
      <alignment vertical="center" wrapText="1"/>
    </xf>
    <xf numFmtId="43" fontId="13" fillId="0" borderId="12" xfId="0" applyNumberFormat="1" applyFont="1" applyFill="1" applyBorder="1" applyAlignment="1" applyProtection="1">
      <alignment vertical="center"/>
      <protection locked="0"/>
    </xf>
    <xf numFmtId="43" fontId="13" fillId="35" borderId="24" xfId="0" applyNumberFormat="1" applyFont="1" applyFill="1" applyBorder="1" applyAlignment="1">
      <alignment vertical="center"/>
    </xf>
    <xf numFmtId="43" fontId="13" fillId="35" borderId="12" xfId="0" applyNumberFormat="1" applyFont="1" applyFill="1" applyBorder="1" applyAlignment="1">
      <alignment vertical="center"/>
    </xf>
    <xf numFmtId="43" fontId="13" fillId="0" borderId="25" xfId="0" applyNumberFormat="1" applyFont="1" applyFill="1" applyBorder="1" applyAlignment="1" applyProtection="1">
      <alignment vertical="center"/>
      <protection locked="0"/>
    </xf>
    <xf numFmtId="43" fontId="13" fillId="0" borderId="26" xfId="0" applyNumberFormat="1" applyFont="1" applyFill="1" applyBorder="1" applyAlignment="1" applyProtection="1">
      <alignment vertical="center"/>
      <protection locked="0"/>
    </xf>
    <xf numFmtId="43" fontId="13" fillId="0" borderId="24" xfId="0" applyNumberFormat="1" applyFont="1" applyFill="1" applyBorder="1" applyAlignment="1" applyProtection="1">
      <alignment vertical="center"/>
      <protection locked="0"/>
    </xf>
    <xf numFmtId="43" fontId="13" fillId="0" borderId="27" xfId="0" applyNumberFormat="1" applyFont="1" applyFill="1" applyBorder="1" applyAlignment="1" applyProtection="1">
      <alignment vertical="center"/>
      <protection locked="0"/>
    </xf>
    <xf numFmtId="43" fontId="13" fillId="0" borderId="28" xfId="0" applyNumberFormat="1" applyFont="1" applyFill="1" applyBorder="1" applyAlignment="1" applyProtection="1">
      <alignment vertical="center"/>
      <protection locked="0"/>
    </xf>
    <xf numFmtId="43" fontId="11" fillId="35" borderId="12" xfId="0" applyNumberFormat="1" applyFont="1" applyFill="1" applyBorder="1" applyAlignment="1" applyProtection="1">
      <alignment vertical="center" wrapText="1"/>
      <protection/>
    </xf>
    <xf numFmtId="43" fontId="11" fillId="0" borderId="26" xfId="0" applyNumberFormat="1" applyFont="1" applyBorder="1" applyAlignment="1" applyProtection="1">
      <alignment vertical="center" wrapText="1"/>
      <protection locked="0"/>
    </xf>
    <xf numFmtId="43" fontId="12" fillId="35" borderId="12" xfId="0" applyNumberFormat="1" applyFont="1" applyFill="1" applyBorder="1" applyAlignment="1" applyProtection="1">
      <alignment vertical="center" wrapText="1"/>
      <protection/>
    </xf>
    <xf numFmtId="4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3" fillId="0" borderId="12" xfId="0" applyNumberFormat="1" applyFont="1" applyBorder="1" applyAlignment="1" applyProtection="1">
      <alignment vertical="center"/>
      <protection locked="0"/>
    </xf>
    <xf numFmtId="43" fontId="14" fillId="35" borderId="12" xfId="0" applyNumberFormat="1" applyFont="1" applyFill="1" applyBorder="1" applyAlignment="1">
      <alignment vertical="center"/>
    </xf>
    <xf numFmtId="43" fontId="11" fillId="0" borderId="25" xfId="0" applyNumberFormat="1" applyFont="1" applyFill="1" applyBorder="1" applyAlignment="1" applyProtection="1">
      <alignment vertical="center" wrapText="1"/>
      <protection locked="0"/>
    </xf>
    <xf numFmtId="43" fontId="13" fillId="0" borderId="11" xfId="0" applyNumberFormat="1" applyFont="1" applyFill="1" applyBorder="1" applyAlignment="1" applyProtection="1">
      <alignment vertical="center"/>
      <protection locked="0"/>
    </xf>
    <xf numFmtId="43" fontId="11" fillId="0" borderId="11" xfId="0" applyNumberFormat="1" applyFont="1" applyFill="1" applyBorder="1" applyAlignment="1" applyProtection="1">
      <alignment vertical="center" wrapText="1"/>
      <protection locked="0"/>
    </xf>
    <xf numFmtId="43" fontId="11" fillId="0" borderId="11" xfId="0" applyNumberFormat="1" applyFont="1" applyBorder="1" applyAlignment="1" applyProtection="1">
      <alignment vertical="center" wrapText="1"/>
      <protection locked="0"/>
    </xf>
    <xf numFmtId="43" fontId="13" fillId="0" borderId="11" xfId="0" applyNumberFormat="1" applyFont="1" applyBorder="1" applyAlignment="1" applyProtection="1">
      <alignment vertical="center"/>
      <protection locked="0"/>
    </xf>
    <xf numFmtId="43" fontId="13" fillId="0" borderId="11" xfId="0" applyNumberFormat="1" applyFont="1" applyBorder="1" applyAlignment="1">
      <alignment vertical="center"/>
    </xf>
    <xf numFmtId="43" fontId="13" fillId="0" borderId="12" xfId="0" applyNumberFormat="1" applyFont="1" applyBorder="1" applyAlignment="1">
      <alignment vertical="center"/>
    </xf>
    <xf numFmtId="43" fontId="13" fillId="0" borderId="16" xfId="0" applyNumberFormat="1" applyFont="1" applyBorder="1" applyAlignment="1">
      <alignment vertical="center"/>
    </xf>
    <xf numFmtId="43" fontId="13" fillId="0" borderId="15" xfId="0" applyNumberFormat="1" applyFont="1" applyBorder="1" applyAlignment="1">
      <alignment vertical="center"/>
    </xf>
    <xf numFmtId="43" fontId="13" fillId="0" borderId="29" xfId="0" applyNumberFormat="1" applyFont="1" applyBorder="1" applyAlignment="1">
      <alignment vertical="center"/>
    </xf>
    <xf numFmtId="43" fontId="13" fillId="0" borderId="26" xfId="0" applyNumberFormat="1" applyFont="1" applyBorder="1" applyAlignment="1">
      <alignment vertical="center"/>
    </xf>
    <xf numFmtId="0" fontId="0" fillId="0" borderId="0" xfId="0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wrapText="1" indent="1"/>
    </xf>
    <xf numFmtId="0" fontId="18" fillId="0" borderId="35" xfId="0" applyFont="1" applyBorder="1" applyAlignment="1" quotePrefix="1">
      <alignment horizontal="center" vertical="center" wrapText="1"/>
    </xf>
    <xf numFmtId="43" fontId="20" fillId="35" borderId="36" xfId="0" applyNumberFormat="1" applyFont="1" applyFill="1" applyBorder="1" applyAlignment="1">
      <alignment horizontal="center" vertical="center" wrapText="1"/>
    </xf>
    <xf numFmtId="43" fontId="20" fillId="35" borderId="37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left" wrapText="1" indent="3"/>
    </xf>
    <xf numFmtId="43" fontId="1" fillId="36" borderId="30" xfId="0" applyNumberFormat="1" applyFont="1" applyFill="1" applyBorder="1" applyAlignment="1" applyProtection="1">
      <alignment horizontal="center" vertical="center" wrapText="1"/>
      <protection locked="0"/>
    </xf>
    <xf numFmtId="43" fontId="1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left" wrapText="1" indent="2"/>
    </xf>
    <xf numFmtId="43" fontId="1" fillId="0" borderId="30" xfId="0" applyNumberFormat="1" applyFont="1" applyBorder="1" applyAlignment="1" applyProtection="1">
      <alignment horizontal="center" vertical="center" wrapText="1"/>
      <protection locked="0"/>
    </xf>
    <xf numFmtId="43" fontId="1" fillId="0" borderId="32" xfId="0" applyNumberFormat="1" applyFont="1" applyBorder="1" applyAlignment="1" applyProtection="1">
      <alignment horizontal="center" vertical="center" wrapText="1"/>
      <protection locked="0"/>
    </xf>
    <xf numFmtId="43" fontId="1" fillId="0" borderId="33" xfId="0" applyNumberFormat="1" applyFont="1" applyBorder="1" applyAlignment="1" applyProtection="1">
      <alignment horizontal="center" vertical="center" wrapText="1"/>
      <protection locked="0"/>
    </xf>
    <xf numFmtId="4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wrapText="1"/>
    </xf>
    <xf numFmtId="43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>
      <alignment wrapText="1"/>
    </xf>
    <xf numFmtId="43" fontId="20" fillId="35" borderId="41" xfId="0" applyNumberFormat="1" applyFont="1" applyFill="1" applyBorder="1" applyAlignment="1">
      <alignment horizontal="center" vertical="center" wrapText="1"/>
    </xf>
    <xf numFmtId="43" fontId="20" fillId="35" borderId="32" xfId="0" applyNumberFormat="1" applyFont="1" applyFill="1" applyBorder="1" applyAlignment="1">
      <alignment horizontal="center" vertical="center" wrapText="1"/>
    </xf>
    <xf numFmtId="43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0" applyNumberFormat="1" applyFont="1" applyBorder="1" applyAlignment="1">
      <alignment horizontal="left" wrapText="1" indent="2"/>
    </xf>
    <xf numFmtId="43" fontId="21" fillId="0" borderId="30" xfId="0" applyNumberFormat="1" applyFont="1" applyFill="1" applyBorder="1" applyAlignment="1" applyProtection="1">
      <alignment horizontal="center" vertical="center" wrapText="1"/>
      <protection locked="0"/>
    </xf>
    <xf numFmtId="43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43" fontId="20" fillId="35" borderId="30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Border="1" applyAlignment="1">
      <alignment horizontal="left" wrapText="1" indent="3"/>
    </xf>
    <xf numFmtId="0" fontId="19" fillId="0" borderId="42" xfId="0" applyFont="1" applyBorder="1" applyAlignment="1">
      <alignment horizontal="left" wrapText="1" indent="1"/>
    </xf>
    <xf numFmtId="43" fontId="20" fillId="0" borderId="30" xfId="0" applyNumberFormat="1" applyFont="1" applyBorder="1" applyAlignment="1" applyProtection="1">
      <alignment horizontal="center" vertical="center" wrapText="1"/>
      <protection locked="0"/>
    </xf>
    <xf numFmtId="43" fontId="20" fillId="0" borderId="32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right" wrapText="1" inden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37" borderId="12" xfId="0" applyFont="1" applyFill="1" applyBorder="1" applyAlignment="1">
      <alignment horizontal="center" vertical="top"/>
    </xf>
    <xf numFmtId="0" fontId="10" fillId="37" borderId="14" xfId="0" applyFont="1" applyFill="1" applyBorder="1" applyAlignment="1">
      <alignment vertical="top" wrapText="1"/>
    </xf>
    <xf numFmtId="4" fontId="10" fillId="37" borderId="10" xfId="0" applyNumberFormat="1" applyFont="1" applyFill="1" applyBorder="1" applyAlignment="1">
      <alignment vertical="top"/>
    </xf>
    <xf numFmtId="0" fontId="10" fillId="37" borderId="43" xfId="0" applyFont="1" applyFill="1" applyBorder="1" applyAlignment="1">
      <alignment horizontal="center" vertical="top"/>
    </xf>
    <xf numFmtId="0" fontId="10" fillId="37" borderId="44" xfId="0" applyFont="1" applyFill="1" applyBorder="1" applyAlignment="1">
      <alignment vertical="top" wrapText="1"/>
    </xf>
    <xf numFmtId="4" fontId="10" fillId="37" borderId="45" xfId="0" applyNumberFormat="1" applyFont="1" applyFill="1" applyBorder="1" applyAlignment="1">
      <alignment vertical="center"/>
    </xf>
    <xf numFmtId="0" fontId="0" fillId="37" borderId="12" xfId="0" applyFont="1" applyFill="1" applyBorder="1" applyAlignment="1">
      <alignment horizontal="center" vertical="top"/>
    </xf>
    <xf numFmtId="0" fontId="0" fillId="37" borderId="14" xfId="0" applyFont="1" applyFill="1" applyBorder="1" applyAlignment="1">
      <alignment vertical="top" wrapText="1"/>
    </xf>
    <xf numFmtId="4" fontId="0" fillId="37" borderId="10" xfId="0" applyNumberFormat="1" applyFont="1" applyFill="1" applyBorder="1" applyAlignment="1">
      <alignment vertical="top"/>
    </xf>
    <xf numFmtId="0" fontId="0" fillId="37" borderId="14" xfId="0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 vertical="top"/>
    </xf>
    <xf numFmtId="0" fontId="10" fillId="37" borderId="23" xfId="0" applyFont="1" applyFill="1" applyBorder="1" applyAlignment="1">
      <alignment horizontal="center" vertical="top"/>
    </xf>
    <xf numFmtId="0" fontId="10" fillId="37" borderId="46" xfId="0" applyFont="1" applyFill="1" applyBorder="1" applyAlignment="1">
      <alignment vertical="top"/>
    </xf>
    <xf numFmtId="0" fontId="0" fillId="0" borderId="47" xfId="51" applyFont="1" applyFill="1" applyBorder="1" applyAlignment="1">
      <alignment horizontal="center" vertical="center"/>
      <protection/>
    </xf>
    <xf numFmtId="0" fontId="10" fillId="0" borderId="48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49" xfId="51" applyFont="1" applyFill="1" applyBorder="1" applyAlignment="1">
      <alignment horizontal="center" vertical="center" wrapText="1"/>
      <protection/>
    </xf>
    <xf numFmtId="0" fontId="10" fillId="0" borderId="50" xfId="51" applyFont="1" applyFill="1" applyBorder="1" applyAlignment="1">
      <alignment vertical="center"/>
      <protection/>
    </xf>
    <xf numFmtId="0" fontId="10" fillId="0" borderId="51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vertical="center"/>
      <protection/>
    </xf>
    <xf numFmtId="0" fontId="0" fillId="0" borderId="10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 wrapText="1"/>
      <protection/>
    </xf>
    <xf numFmtId="0" fontId="0" fillId="0" borderId="15" xfId="51" applyFont="1" applyFill="1" applyBorder="1" applyAlignment="1">
      <alignment vertical="center"/>
      <protection/>
    </xf>
    <xf numFmtId="0" fontId="0" fillId="0" borderId="52" xfId="51" applyFont="1" applyFill="1" applyBorder="1" applyAlignment="1">
      <alignment vertical="center" wrapText="1"/>
      <protection/>
    </xf>
    <xf numFmtId="0" fontId="10" fillId="37" borderId="47" xfId="51" applyFont="1" applyFill="1" applyBorder="1" applyAlignment="1">
      <alignment vertical="center"/>
      <protection/>
    </xf>
    <xf numFmtId="0" fontId="10" fillId="37" borderId="48" xfId="51" applyFont="1" applyFill="1" applyBorder="1" applyAlignment="1">
      <alignment vertical="center" wrapText="1"/>
      <protection/>
    </xf>
    <xf numFmtId="0" fontId="10" fillId="0" borderId="12" xfId="51" applyFont="1" applyFill="1" applyBorder="1" applyAlignment="1">
      <alignment vertical="center"/>
      <protection/>
    </xf>
    <xf numFmtId="0" fontId="10" fillId="0" borderId="10" xfId="51" applyFont="1" applyFill="1" applyBorder="1" applyAlignment="1">
      <alignment vertical="center" wrapText="1"/>
      <protection/>
    </xf>
    <xf numFmtId="0" fontId="10" fillId="0" borderId="23" xfId="51" applyFont="1" applyFill="1" applyBorder="1" applyAlignment="1">
      <alignment vertical="center"/>
      <protection/>
    </xf>
    <xf numFmtId="0" fontId="10" fillId="0" borderId="53" xfId="51" applyFont="1" applyFill="1" applyBorder="1" applyAlignment="1">
      <alignment vertical="center" wrapText="1"/>
      <protection/>
    </xf>
    <xf numFmtId="0" fontId="10" fillId="0" borderId="43" xfId="51" applyFont="1" applyFill="1" applyBorder="1" applyAlignment="1">
      <alignment vertical="center"/>
      <protection/>
    </xf>
    <xf numFmtId="0" fontId="10" fillId="0" borderId="45" xfId="51" applyFont="1" applyFill="1" applyBorder="1" applyAlignment="1">
      <alignment vertical="center" wrapText="1"/>
      <protection/>
    </xf>
    <xf numFmtId="0" fontId="0" fillId="0" borderId="54" xfId="51" applyFont="1" applyFill="1" applyBorder="1" applyAlignment="1">
      <alignment vertical="center"/>
      <protection/>
    </xf>
    <xf numFmtId="0" fontId="0" fillId="0" borderId="55" xfId="51" applyFont="1" applyFill="1" applyBorder="1" applyAlignment="1">
      <alignment vertical="center" wrapText="1"/>
      <protection/>
    </xf>
    <xf numFmtId="0" fontId="0" fillId="0" borderId="0" xfId="51" applyFont="1" applyFill="1" applyAlignment="1">
      <alignment vertical="center"/>
      <protection/>
    </xf>
    <xf numFmtId="0" fontId="0" fillId="0" borderId="56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vertical="center" wrapText="1"/>
      <protection/>
    </xf>
    <xf numFmtId="4" fontId="10" fillId="37" borderId="14" xfId="0" applyNumberFormat="1" applyFont="1" applyFill="1" applyBorder="1" applyAlignment="1">
      <alignment vertical="top"/>
    </xf>
    <xf numFmtId="4" fontId="10" fillId="37" borderId="44" xfId="0" applyNumberFormat="1" applyFont="1" applyFill="1" applyBorder="1" applyAlignment="1">
      <alignment vertical="center"/>
    </xf>
    <xf numFmtId="4" fontId="10" fillId="0" borderId="57" xfId="51" applyNumberFormat="1" applyFont="1" applyFill="1" applyBorder="1" applyAlignment="1">
      <alignment vertical="center" wrapText="1"/>
      <protection/>
    </xf>
    <xf numFmtId="4" fontId="10" fillId="0" borderId="58" xfId="51" applyNumberFormat="1" applyFont="1" applyFill="1" applyBorder="1" applyAlignment="1" applyProtection="1">
      <alignment vertical="center"/>
      <protection/>
    </xf>
    <xf numFmtId="4" fontId="0" fillId="0" borderId="19" xfId="51" applyNumberFormat="1" applyFont="1" applyFill="1" applyBorder="1" applyAlignment="1">
      <alignment vertical="center" wrapText="1"/>
      <protection/>
    </xf>
    <xf numFmtId="4" fontId="0" fillId="0" borderId="25" xfId="51" applyNumberFormat="1" applyFont="1" applyFill="1" applyBorder="1" applyAlignment="1" applyProtection="1">
      <alignment vertical="center"/>
      <protection locked="0"/>
    </xf>
    <xf numFmtId="4" fontId="0" fillId="37" borderId="13" xfId="51" applyNumberFormat="1" applyFont="1" applyFill="1" applyBorder="1" applyAlignment="1" applyProtection="1">
      <alignment vertical="center"/>
      <protection/>
    </xf>
    <xf numFmtId="4" fontId="0" fillId="37" borderId="25" xfId="51" applyNumberFormat="1" applyFont="1" applyFill="1" applyBorder="1" applyAlignment="1" applyProtection="1">
      <alignment vertical="center"/>
      <protection/>
    </xf>
    <xf numFmtId="4" fontId="0" fillId="0" borderId="57" xfId="51" applyNumberFormat="1" applyFont="1" applyFill="1" applyBorder="1" applyAlignment="1">
      <alignment vertical="center" wrapText="1"/>
      <protection/>
    </xf>
    <xf numFmtId="4" fontId="0" fillId="0" borderId="26" xfId="51" applyNumberFormat="1" applyFont="1" applyFill="1" applyBorder="1" applyAlignment="1">
      <alignment vertical="center" wrapText="1"/>
      <protection/>
    </xf>
    <xf numFmtId="4" fontId="23" fillId="0" borderId="26" xfId="51" applyNumberFormat="1" applyFont="1" applyFill="1" applyBorder="1" applyAlignment="1">
      <alignment vertical="center" wrapText="1"/>
      <protection/>
    </xf>
    <xf numFmtId="4" fontId="0" fillId="0" borderId="59" xfId="51" applyNumberFormat="1" applyFont="1" applyFill="1" applyBorder="1" applyAlignment="1" applyProtection="1">
      <alignment vertical="center"/>
      <protection locked="0"/>
    </xf>
    <xf numFmtId="4" fontId="10" fillId="37" borderId="13" xfId="51" applyNumberFormat="1" applyFont="1" applyFill="1" applyBorder="1" applyAlignment="1" applyProtection="1">
      <alignment vertical="center"/>
      <protection/>
    </xf>
    <xf numFmtId="4" fontId="10" fillId="37" borderId="49" xfId="51" applyNumberFormat="1" applyFont="1" applyFill="1" applyBorder="1" applyAlignment="1" applyProtection="1">
      <alignment vertical="center"/>
      <protection/>
    </xf>
    <xf numFmtId="4" fontId="10" fillId="37" borderId="26" xfId="51" applyNumberFormat="1" applyFont="1" applyFill="1" applyBorder="1" applyAlignment="1">
      <alignment vertical="center" wrapText="1"/>
      <protection/>
    </xf>
    <xf numFmtId="4" fontId="10" fillId="37" borderId="25" xfId="51" applyNumberFormat="1" applyFont="1" applyFill="1" applyBorder="1" applyAlignment="1" applyProtection="1">
      <alignment vertical="center"/>
      <protection/>
    </xf>
    <xf numFmtId="4" fontId="0" fillId="37" borderId="26" xfId="51" applyNumberFormat="1" applyFont="1" applyFill="1" applyBorder="1" applyAlignment="1">
      <alignment vertical="center" wrapText="1"/>
      <protection/>
    </xf>
    <xf numFmtId="4" fontId="0" fillId="0" borderId="58" xfId="51" applyNumberFormat="1" applyFont="1" applyFill="1" applyBorder="1" applyAlignment="1" applyProtection="1">
      <alignment vertical="center"/>
      <protection locked="0"/>
    </xf>
    <xf numFmtId="4" fontId="0" fillId="37" borderId="26" xfId="51" applyNumberFormat="1" applyFont="1" applyFill="1" applyBorder="1" applyAlignment="1" applyProtection="1">
      <alignment vertical="center"/>
      <protection/>
    </xf>
    <xf numFmtId="4" fontId="10" fillId="37" borderId="26" xfId="51" applyNumberFormat="1" applyFont="1" applyFill="1" applyBorder="1" applyAlignment="1" applyProtection="1">
      <alignment vertical="center"/>
      <protection/>
    </xf>
    <xf numFmtId="4" fontId="10" fillId="37" borderId="57" xfId="51" applyNumberFormat="1" applyFont="1" applyFill="1" applyBorder="1" applyAlignment="1" applyProtection="1">
      <alignment vertical="center"/>
      <protection/>
    </xf>
    <xf numFmtId="4" fontId="10" fillId="37" borderId="58" xfId="51" applyNumberFormat="1" applyFont="1" applyFill="1" applyBorder="1" applyAlignment="1" applyProtection="1">
      <alignment vertical="center"/>
      <protection/>
    </xf>
    <xf numFmtId="4" fontId="10" fillId="0" borderId="26" xfId="51" applyNumberFormat="1" applyFont="1" applyFill="1" applyBorder="1" applyAlignment="1">
      <alignment vertical="center" wrapText="1"/>
      <protection/>
    </xf>
    <xf numFmtId="4" fontId="10" fillId="0" borderId="25" xfId="51" applyNumberFormat="1" applyFont="1" applyFill="1" applyBorder="1" applyAlignment="1" applyProtection="1">
      <alignment vertical="center"/>
      <protection locked="0"/>
    </xf>
    <xf numFmtId="4" fontId="10" fillId="0" borderId="60" xfId="51" applyNumberFormat="1" applyFont="1" applyFill="1" applyBorder="1" applyAlignment="1">
      <alignment vertical="center" wrapText="1"/>
      <protection/>
    </xf>
    <xf numFmtId="4" fontId="10" fillId="0" borderId="61" xfId="51" applyNumberFormat="1" applyFont="1" applyFill="1" applyBorder="1" applyAlignment="1" applyProtection="1">
      <alignment vertical="center"/>
      <protection locked="0"/>
    </xf>
    <xf numFmtId="4" fontId="0" fillId="0" borderId="27" xfId="51" applyNumberFormat="1" applyFont="1" applyFill="1" applyBorder="1" applyAlignment="1">
      <alignment vertical="center" wrapText="1"/>
      <protection/>
    </xf>
    <xf numFmtId="4" fontId="0" fillId="0" borderId="62" xfId="51" applyNumberFormat="1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horizontal="center"/>
    </xf>
    <xf numFmtId="0" fontId="0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0" fillId="0" borderId="0" xfId="51" applyFont="1" applyFill="1" applyAlignment="1" applyProtection="1">
      <alignment horizontal="center" vertical="center" wrapText="1"/>
      <protection locked="0"/>
    </xf>
    <xf numFmtId="0" fontId="10" fillId="0" borderId="70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ZEPLYWY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0</xdr:rowOff>
    </xdr:from>
    <xdr:to>
      <xdr:col>0</xdr:col>
      <xdr:colOff>2590800</xdr:colOff>
      <xdr:row>6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342900" y="161925"/>
          <a:ext cx="2238375" cy="1047750"/>
          <a:chOff x="30" y="20"/>
          <a:chExt cx="206" cy="10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0" y="20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" name="Line 5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" name="Group 6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0" name="Line 10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" y="108"/>
            <a:ext cx="10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pieczątka firmowa</a:t>
            </a:r>
          </a:p>
        </xdr:txBody>
      </xdr:sp>
    </xdr:grpSp>
    <xdr:clientData/>
  </xdr:twoCellAnchor>
  <xdr:twoCellAnchor>
    <xdr:from>
      <xdr:col>1</xdr:col>
      <xdr:colOff>133350</xdr:colOff>
      <xdr:row>1</xdr:row>
      <xdr:rowOff>9525</xdr:rowOff>
    </xdr:from>
    <xdr:to>
      <xdr:col>3</xdr:col>
      <xdr:colOff>381000</xdr:colOff>
      <xdr:row>6</xdr:row>
      <xdr:rowOff>47625</xdr:rowOff>
    </xdr:to>
    <xdr:grpSp>
      <xdr:nvGrpSpPr>
        <xdr:cNvPr id="16" name="Group 16"/>
        <xdr:cNvGrpSpPr>
          <a:grpSpLocks/>
        </xdr:cNvGrpSpPr>
      </xdr:nvGrpSpPr>
      <xdr:grpSpPr>
        <a:xfrm>
          <a:off x="3048000" y="171450"/>
          <a:ext cx="2238375" cy="1028700"/>
          <a:chOff x="278" y="21"/>
          <a:chExt cx="206" cy="106"/>
        </a:xfrm>
        <a:solidFill>
          <a:srgbClr val="FFFFFF"/>
        </a:solidFill>
      </xdr:grpSpPr>
      <xdr:grpSp>
        <xdr:nvGrpSpPr>
          <xdr:cNvPr id="17" name="Group 17"/>
          <xdr:cNvGrpSpPr>
            <a:grpSpLocks/>
          </xdr:cNvGrpSpPr>
        </xdr:nvGrpSpPr>
        <xdr:grpSpPr>
          <a:xfrm>
            <a:off x="278" y="21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18" name="Group 18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" name="Group 21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2" name="Line 22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0" name="Text Box 30"/>
          <xdr:cNvSpPr txBox="1">
            <a:spLocks noChangeArrowheads="1"/>
          </xdr:cNvSpPr>
        </xdr:nvSpPr>
        <xdr:spPr>
          <a:xfrm>
            <a:off x="360" y="110"/>
            <a:ext cx="10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REGON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99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28575</xdr:rowOff>
    </xdr:from>
    <xdr:to>
      <xdr:col>0</xdr:col>
      <xdr:colOff>2524125</xdr:colOff>
      <xdr:row>102</xdr:row>
      <xdr:rowOff>142875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20935950"/>
          <a:ext cx="2524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miejscowość, data</a:t>
          </a:r>
        </a:p>
      </xdr:txBody>
    </xdr:sp>
    <xdr:clientData/>
  </xdr:twoCellAnchor>
  <xdr:twoCellAnchor>
    <xdr:from>
      <xdr:col>3</xdr:col>
      <xdr:colOff>695325</xdr:colOff>
      <xdr:row>101</xdr:row>
      <xdr:rowOff>9525</xdr:rowOff>
    </xdr:from>
    <xdr:to>
      <xdr:col>5</xdr:col>
      <xdr:colOff>1400175</xdr:colOff>
      <xdr:row>103</xdr:row>
      <xdr:rowOff>114300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600700" y="20916900"/>
          <a:ext cx="25241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osoby, której powierzono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prowadzenie ksiąg rachunkowych</a:t>
          </a:r>
        </a:p>
      </xdr:txBody>
    </xdr:sp>
    <xdr:clientData/>
  </xdr:twoCellAnchor>
  <xdr:twoCellAnchor>
    <xdr:from>
      <xdr:col>7</xdr:col>
      <xdr:colOff>609600</xdr:colOff>
      <xdr:row>101</xdr:row>
      <xdr:rowOff>38100</xdr:rowOff>
    </xdr:from>
    <xdr:to>
      <xdr:col>8</xdr:col>
      <xdr:colOff>1514475</xdr:colOff>
      <xdr:row>103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72725" y="20945475"/>
          <a:ext cx="2524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odpis kierownika jednostki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33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0</xdr:colOff>
      <xdr:row>4</xdr:row>
      <xdr:rowOff>104775</xdr:rowOff>
    </xdr:to>
    <xdr:grpSp>
      <xdr:nvGrpSpPr>
        <xdr:cNvPr id="2" name="Group 37"/>
        <xdr:cNvGrpSpPr>
          <a:grpSpLocks/>
        </xdr:cNvGrpSpPr>
      </xdr:nvGrpSpPr>
      <xdr:grpSpPr>
        <a:xfrm>
          <a:off x="323850" y="266700"/>
          <a:ext cx="5133975" cy="762000"/>
          <a:chOff x="30" y="20"/>
          <a:chExt cx="206" cy="108"/>
        </a:xfrm>
        <a:solidFill>
          <a:srgbClr val="FFFFFF"/>
        </a:solidFill>
      </xdr:grpSpPr>
      <xdr:grpSp>
        <xdr:nvGrpSpPr>
          <xdr:cNvPr id="3" name="Group 17"/>
          <xdr:cNvGrpSpPr>
            <a:grpSpLocks/>
          </xdr:cNvGrpSpPr>
        </xdr:nvGrpSpPr>
        <xdr:grpSpPr>
          <a:xfrm>
            <a:off x="30" y="20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4" name="Group 7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5" name="Line 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" name="Group 8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8" name="Line 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" name="Line 1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" name="Group 11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1" name="Line 12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4" name="Line 1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6" name="Text Box 31"/>
          <xdr:cNvSpPr txBox="1">
            <a:spLocks noChangeArrowheads="1"/>
          </xdr:cNvSpPr>
        </xdr:nvSpPr>
        <xdr:spPr>
          <a:xfrm>
            <a:off x="86" y="108"/>
            <a:ext cx="10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pieczątka firmowa</a:t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95250</xdr:rowOff>
    </xdr:to>
    <xdr:grpSp>
      <xdr:nvGrpSpPr>
        <xdr:cNvPr id="17" name="Group 38"/>
        <xdr:cNvGrpSpPr>
          <a:grpSpLocks/>
        </xdr:cNvGrpSpPr>
      </xdr:nvGrpSpPr>
      <xdr:grpSpPr>
        <a:xfrm>
          <a:off x="5457825" y="266700"/>
          <a:ext cx="0" cy="752475"/>
          <a:chOff x="278" y="21"/>
          <a:chExt cx="206" cy="106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278" y="21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" name="Group 22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5" name="Group 25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1" name="Text Box 32"/>
          <xdr:cNvSpPr txBox="1">
            <a:spLocks noChangeArrowheads="1"/>
          </xdr:cNvSpPr>
        </xdr:nvSpPr>
        <xdr:spPr>
          <a:xfrm>
            <a:off x="4772025" y="-56908295"/>
            <a:ext cx="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REGON</a:t>
            </a:r>
          </a:p>
        </xdr:txBody>
      </xdr:sp>
    </xdr:grpSp>
    <xdr:clientData/>
  </xdr:twoCellAnchor>
  <xdr:twoCellAnchor>
    <xdr:from>
      <xdr:col>0</xdr:col>
      <xdr:colOff>0</xdr:colOff>
      <xdr:row>66</xdr:row>
      <xdr:rowOff>152400</xdr:rowOff>
    </xdr:from>
    <xdr:to>
      <xdr:col>0</xdr:col>
      <xdr:colOff>2619375</xdr:colOff>
      <xdr:row>70</xdr:row>
      <xdr:rowOff>123825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0" y="13496925"/>
          <a:ext cx="26193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.Żory, dnia 22.03.2018 r.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miejscowość, data</a:t>
          </a:r>
        </a:p>
      </xdr:txBody>
    </xdr:sp>
    <xdr:clientData/>
  </xdr:twoCellAnchor>
  <xdr:twoCellAnchor>
    <xdr:from>
      <xdr:col>0</xdr:col>
      <xdr:colOff>5029200</xdr:colOff>
      <xdr:row>66</xdr:row>
      <xdr:rowOff>0</xdr:rowOff>
    </xdr:from>
    <xdr:to>
      <xdr:col>2</xdr:col>
      <xdr:colOff>800100</xdr:colOff>
      <xdr:row>70</xdr:row>
      <xdr:rowOff>123825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5029200" y="13344525"/>
          <a:ext cx="19240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22.03.2018 r.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osoby, której powierzono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prowadzenie ksiąg rachunkowych</a:t>
          </a:r>
        </a:p>
      </xdr:txBody>
    </xdr:sp>
    <xdr:clientData/>
  </xdr:twoCellAnchor>
  <xdr:twoCellAnchor>
    <xdr:from>
      <xdr:col>3</xdr:col>
      <xdr:colOff>66675</xdr:colOff>
      <xdr:row>66</xdr:row>
      <xdr:rowOff>57150</xdr:rowOff>
    </xdr:from>
    <xdr:to>
      <xdr:col>4</xdr:col>
      <xdr:colOff>0</xdr:colOff>
      <xdr:row>70</xdr:row>
      <xdr:rowOff>85725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7991475" y="13401675"/>
          <a:ext cx="17049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22.03.2018 r.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kierownika jednostki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514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showGridLines="0" view="pageBreakPreview" zoomScaleSheetLayoutView="100" workbookViewId="0" topLeftCell="A72">
      <selection activeCell="F103" sqref="F103"/>
    </sheetView>
  </sheetViews>
  <sheetFormatPr defaultColWidth="9.00390625" defaultRowHeight="12.75"/>
  <cols>
    <col min="1" max="1" width="38.25390625" style="0" customWidth="1"/>
    <col min="2" max="2" width="4.125" style="0" customWidth="1"/>
    <col min="3" max="3" width="22.00390625" style="0" customWidth="1"/>
    <col min="4" max="4" width="21.75390625" style="0" customWidth="1"/>
    <col min="5" max="5" width="2.125" style="0" customWidth="1"/>
    <col min="6" max="6" width="34.875" style="0" customWidth="1"/>
    <col min="7" max="7" width="5.00390625" style="0" customWidth="1"/>
    <col min="8" max="9" width="21.25390625" style="0" customWidth="1"/>
  </cols>
  <sheetData>
    <row r="2" ht="20.25">
      <c r="F2" s="35" t="s">
        <v>98</v>
      </c>
    </row>
    <row r="3" ht="15">
      <c r="F3" s="36" t="s">
        <v>97</v>
      </c>
    </row>
    <row r="4" spans="3:6" ht="14.25" customHeight="1">
      <c r="C4" s="91" t="s">
        <v>128</v>
      </c>
      <c r="F4" s="35"/>
    </row>
    <row r="5" ht="15.75">
      <c r="F5" s="38" t="s">
        <v>130</v>
      </c>
    </row>
    <row r="7" ht="13.5" thickBot="1">
      <c r="E7" s="2"/>
    </row>
    <row r="8" spans="1:9" s="2" customFormat="1" ht="12.75">
      <c r="A8" s="213" t="s">
        <v>0</v>
      </c>
      <c r="B8" s="214"/>
      <c r="C8" s="217" t="s">
        <v>1</v>
      </c>
      <c r="D8" s="218"/>
      <c r="E8" s="6"/>
      <c r="F8" s="213" t="s">
        <v>2</v>
      </c>
      <c r="G8" s="214"/>
      <c r="H8" s="217" t="s">
        <v>1</v>
      </c>
      <c r="I8" s="218"/>
    </row>
    <row r="9" spans="1:9" s="2" customFormat="1" ht="12.75">
      <c r="A9" s="215"/>
      <c r="B9" s="216"/>
      <c r="C9" s="57">
        <v>42735</v>
      </c>
      <c r="D9" s="58">
        <v>43100</v>
      </c>
      <c r="E9" s="7"/>
      <c r="F9" s="215"/>
      <c r="G9" s="216"/>
      <c r="H9" s="57">
        <v>42735</v>
      </c>
      <c r="I9" s="58">
        <v>43100</v>
      </c>
    </row>
    <row r="10" spans="1:9" s="2" customFormat="1" ht="13.5" thickBot="1">
      <c r="A10" s="219">
        <v>0</v>
      </c>
      <c r="B10" s="220"/>
      <c r="C10" s="59">
        <v>1</v>
      </c>
      <c r="D10" s="60">
        <v>2</v>
      </c>
      <c r="E10" s="8"/>
      <c r="F10" s="219">
        <v>0</v>
      </c>
      <c r="G10" s="220"/>
      <c r="H10" s="59">
        <v>1</v>
      </c>
      <c r="I10" s="60">
        <v>2</v>
      </c>
    </row>
    <row r="11" spans="1:9" s="2" customFormat="1" ht="12.75">
      <c r="A11" s="20" t="s">
        <v>3</v>
      </c>
      <c r="B11" s="23" t="s">
        <v>86</v>
      </c>
      <c r="C11" s="61">
        <f>C12+C17</f>
        <v>18332953.52</v>
      </c>
      <c r="D11" s="61">
        <f>D12+D17</f>
        <v>18102146.59</v>
      </c>
      <c r="E11" s="8"/>
      <c r="F11" s="20" t="s">
        <v>4</v>
      </c>
      <c r="G11" s="9">
        <v>87</v>
      </c>
      <c r="H11" s="74">
        <f>SUM(H12:H22)</f>
        <v>475176.89</v>
      </c>
      <c r="I11" s="74">
        <f>SUM(I12:I22)</f>
        <v>436404.47000000003</v>
      </c>
    </row>
    <row r="12" spans="1:9" s="2" customFormat="1" ht="12.75">
      <c r="A12" s="20" t="s">
        <v>5</v>
      </c>
      <c r="B12" s="23" t="s">
        <v>87</v>
      </c>
      <c r="C12" s="62">
        <f>C15</f>
        <v>0</v>
      </c>
      <c r="D12" s="62">
        <f>D15</f>
        <v>0</v>
      </c>
      <c r="E12" s="8"/>
      <c r="F12" s="20" t="s">
        <v>6</v>
      </c>
      <c r="G12" s="9">
        <v>88</v>
      </c>
      <c r="H12" s="75">
        <v>408685.95</v>
      </c>
      <c r="I12" s="63">
        <v>408685.95</v>
      </c>
    </row>
    <row r="13" spans="1:9" s="2" customFormat="1" ht="12.75">
      <c r="A13" s="25" t="s">
        <v>7</v>
      </c>
      <c r="B13" s="23" t="s">
        <v>88</v>
      </c>
      <c r="C13" s="63"/>
      <c r="D13" s="63"/>
      <c r="E13" s="8"/>
      <c r="F13" s="21" t="s">
        <v>111</v>
      </c>
      <c r="G13" s="9">
        <v>89</v>
      </c>
      <c r="H13" s="75"/>
      <c r="I13" s="63"/>
    </row>
    <row r="14" spans="1:9" s="2" customFormat="1" ht="33.75">
      <c r="A14" s="26" t="s">
        <v>8</v>
      </c>
      <c r="B14" s="24" t="s">
        <v>89</v>
      </c>
      <c r="C14" s="64"/>
      <c r="D14" s="64"/>
      <c r="E14" s="8"/>
      <c r="F14" s="40" t="s">
        <v>113</v>
      </c>
      <c r="G14" s="9">
        <v>90</v>
      </c>
      <c r="H14" s="75"/>
      <c r="I14" s="63"/>
    </row>
    <row r="15" spans="1:9" s="2" customFormat="1" ht="21">
      <c r="A15" s="26" t="s">
        <v>9</v>
      </c>
      <c r="B15" s="24" t="s">
        <v>90</v>
      </c>
      <c r="C15" s="64"/>
      <c r="D15" s="64"/>
      <c r="E15" s="8"/>
      <c r="F15" s="21" t="s">
        <v>110</v>
      </c>
      <c r="G15" s="9">
        <v>91</v>
      </c>
      <c r="H15" s="75"/>
      <c r="I15" s="63"/>
    </row>
    <row r="16" spans="1:9" s="2" customFormat="1" ht="12.75">
      <c r="A16" s="26" t="s">
        <v>10</v>
      </c>
      <c r="B16" s="24" t="s">
        <v>91</v>
      </c>
      <c r="C16" s="64"/>
      <c r="D16" s="64"/>
      <c r="E16" s="8"/>
      <c r="F16" s="41" t="s">
        <v>112</v>
      </c>
      <c r="G16" s="9">
        <v>92</v>
      </c>
      <c r="H16" s="75"/>
      <c r="I16" s="63"/>
    </row>
    <row r="17" spans="1:9" s="2" customFormat="1" ht="21">
      <c r="A17" s="21" t="s">
        <v>85</v>
      </c>
      <c r="B17" s="24" t="s">
        <v>92</v>
      </c>
      <c r="C17" s="62">
        <f>C18+C24</f>
        <v>18332953.52</v>
      </c>
      <c r="D17" s="62">
        <f>D18+D24</f>
        <v>18102146.59</v>
      </c>
      <c r="E17" s="8"/>
      <c r="F17" s="21" t="s">
        <v>129</v>
      </c>
      <c r="G17" s="9">
        <v>93</v>
      </c>
      <c r="H17" s="63"/>
      <c r="I17" s="63">
        <v>66490.94</v>
      </c>
    </row>
    <row r="18" spans="1:9" s="4" customFormat="1" ht="12.75">
      <c r="A18" s="26" t="s">
        <v>11</v>
      </c>
      <c r="B18" s="24" t="s">
        <v>93</v>
      </c>
      <c r="C18" s="65">
        <f>C19+C20+C22+C23+C21</f>
        <v>18100915.77</v>
      </c>
      <c r="D18" s="65">
        <f>D19+D20+D21+D23+D22</f>
        <v>17865931.84</v>
      </c>
      <c r="E18" s="13"/>
      <c r="F18" s="40" t="s">
        <v>114</v>
      </c>
      <c r="G18" s="9">
        <v>94</v>
      </c>
      <c r="H18" s="64"/>
      <c r="I18" s="64"/>
    </row>
    <row r="19" spans="1:9" s="4" customFormat="1" ht="22.5">
      <c r="A19" s="27" t="s">
        <v>12</v>
      </c>
      <c r="B19" s="24" t="s">
        <v>94</v>
      </c>
      <c r="C19" s="64">
        <v>623485.14</v>
      </c>
      <c r="D19" s="64">
        <v>622485.54</v>
      </c>
      <c r="E19" s="13"/>
      <c r="F19" s="40" t="s">
        <v>115</v>
      </c>
      <c r="G19" s="9">
        <v>95</v>
      </c>
      <c r="H19" s="64"/>
      <c r="I19" s="64"/>
    </row>
    <row r="20" spans="1:10" s="4" customFormat="1" ht="22.5">
      <c r="A20" s="27" t="s">
        <v>101</v>
      </c>
      <c r="B20" s="12">
        <v>10</v>
      </c>
      <c r="C20" s="64">
        <v>16056083.67</v>
      </c>
      <c r="D20" s="64">
        <v>15725358.98</v>
      </c>
      <c r="E20" s="14"/>
      <c r="F20" s="21" t="s">
        <v>116</v>
      </c>
      <c r="G20" s="9">
        <v>96</v>
      </c>
      <c r="H20" s="64"/>
      <c r="I20" s="64"/>
      <c r="J20" s="3"/>
    </row>
    <row r="21" spans="1:10" s="4" customFormat="1" ht="15.75">
      <c r="A21" s="27" t="s">
        <v>13</v>
      </c>
      <c r="B21" s="12">
        <v>11</v>
      </c>
      <c r="C21" s="64">
        <v>1421346.96</v>
      </c>
      <c r="D21" s="64">
        <v>1493087.32</v>
      </c>
      <c r="E21" s="15"/>
      <c r="F21" s="21" t="s">
        <v>117</v>
      </c>
      <c r="G21" s="9">
        <v>97</v>
      </c>
      <c r="H21" s="64">
        <v>66490.94</v>
      </c>
      <c r="I21" s="64">
        <v>-38772.42</v>
      </c>
      <c r="J21" s="3"/>
    </row>
    <row r="22" spans="1:9" s="4" customFormat="1" ht="21">
      <c r="A22" s="27" t="s">
        <v>15</v>
      </c>
      <c r="B22" s="9">
        <v>12</v>
      </c>
      <c r="C22" s="64"/>
      <c r="D22" s="64">
        <v>25000</v>
      </c>
      <c r="E22" s="13"/>
      <c r="F22" s="21" t="s">
        <v>118</v>
      </c>
      <c r="G22" s="9">
        <v>98</v>
      </c>
      <c r="H22" s="64"/>
      <c r="I22" s="64"/>
    </row>
    <row r="23" spans="1:10" s="4" customFormat="1" ht="15.75">
      <c r="A23" s="27" t="s">
        <v>17</v>
      </c>
      <c r="B23" s="9">
        <v>13</v>
      </c>
      <c r="C23" s="64"/>
      <c r="D23" s="64"/>
      <c r="E23" s="17"/>
      <c r="F23" s="21" t="s">
        <v>14</v>
      </c>
      <c r="G23" s="9">
        <v>99</v>
      </c>
      <c r="H23" s="76">
        <f>H24+H32+H40+H64</f>
        <v>18067005.819999997</v>
      </c>
      <c r="I23" s="76">
        <f>I24+I32+I40+I64</f>
        <v>17894804.25</v>
      </c>
      <c r="J23" s="3"/>
    </row>
    <row r="24" spans="1:9" s="4" customFormat="1" ht="12.75">
      <c r="A24" s="26" t="s">
        <v>19</v>
      </c>
      <c r="B24" s="9">
        <v>14</v>
      </c>
      <c r="C24" s="64">
        <v>232037.75</v>
      </c>
      <c r="D24" s="64">
        <v>236214.75</v>
      </c>
      <c r="E24" s="13"/>
      <c r="F24" s="21" t="s">
        <v>16</v>
      </c>
      <c r="G24" s="9">
        <v>100</v>
      </c>
      <c r="H24" s="74">
        <f>H25+H26+H29</f>
        <v>0</v>
      </c>
      <c r="I24" s="74">
        <f>I25+I26+I29</f>
        <v>0</v>
      </c>
    </row>
    <row r="25" spans="1:10" s="4" customFormat="1" ht="22.5">
      <c r="A25" s="26" t="s">
        <v>21</v>
      </c>
      <c r="B25" s="12">
        <v>15</v>
      </c>
      <c r="C25" s="64"/>
      <c r="D25" s="64"/>
      <c r="E25" s="14"/>
      <c r="F25" s="26" t="s">
        <v>18</v>
      </c>
      <c r="G25" s="9">
        <v>101</v>
      </c>
      <c r="H25" s="64"/>
      <c r="I25" s="64"/>
      <c r="J25" s="3"/>
    </row>
    <row r="26" spans="1:10" s="4" customFormat="1" ht="22.5">
      <c r="A26" s="21" t="s">
        <v>23</v>
      </c>
      <c r="B26" s="12">
        <v>16</v>
      </c>
      <c r="C26" s="65">
        <f>C27+C29</f>
        <v>0</v>
      </c>
      <c r="D26" s="65">
        <f>D27+D29</f>
        <v>0</v>
      </c>
      <c r="E26" s="15"/>
      <c r="F26" s="26" t="s">
        <v>20</v>
      </c>
      <c r="G26" s="9">
        <v>102</v>
      </c>
      <c r="H26" s="65">
        <f>H27+H28</f>
        <v>0</v>
      </c>
      <c r="I26" s="65">
        <f>I27+I28</f>
        <v>0</v>
      </c>
      <c r="J26" s="3"/>
    </row>
    <row r="27" spans="1:10" s="4" customFormat="1" ht="15.75">
      <c r="A27" s="26" t="s">
        <v>25</v>
      </c>
      <c r="B27" s="12">
        <v>17</v>
      </c>
      <c r="C27" s="64"/>
      <c r="D27" s="64"/>
      <c r="E27" s="14"/>
      <c r="F27" s="27" t="s">
        <v>22</v>
      </c>
      <c r="G27" s="9">
        <v>103</v>
      </c>
      <c r="H27" s="64"/>
      <c r="I27" s="64"/>
      <c r="J27" s="3"/>
    </row>
    <row r="28" spans="1:10" s="4" customFormat="1" ht="22.5">
      <c r="A28" s="26" t="s">
        <v>103</v>
      </c>
      <c r="B28" s="12">
        <v>18</v>
      </c>
      <c r="C28" s="64"/>
      <c r="D28" s="64"/>
      <c r="E28" s="15"/>
      <c r="F28" s="27" t="s">
        <v>24</v>
      </c>
      <c r="G28" s="9">
        <v>104</v>
      </c>
      <c r="H28" s="66"/>
      <c r="I28" s="66"/>
      <c r="J28" s="3"/>
    </row>
    <row r="29" spans="1:10" s="4" customFormat="1" ht="15.75">
      <c r="A29" s="26" t="s">
        <v>102</v>
      </c>
      <c r="B29" s="12">
        <v>19</v>
      </c>
      <c r="C29" s="64"/>
      <c r="D29" s="64"/>
      <c r="E29" s="14"/>
      <c r="F29" s="26" t="s">
        <v>26</v>
      </c>
      <c r="G29" s="9">
        <v>105</v>
      </c>
      <c r="H29" s="68">
        <f>H30+H31</f>
        <v>0</v>
      </c>
      <c r="I29" s="68">
        <f>I30+I31</f>
        <v>0</v>
      </c>
      <c r="J29" s="3"/>
    </row>
    <row r="30" spans="1:10" s="4" customFormat="1" ht="15.75">
      <c r="A30" s="21" t="s">
        <v>28</v>
      </c>
      <c r="B30" s="12">
        <v>20</v>
      </c>
      <c r="C30" s="65">
        <f>C31+C32+C33+C49</f>
        <v>0</v>
      </c>
      <c r="D30" s="65">
        <f>D31+D32+D33+D49</f>
        <v>0</v>
      </c>
      <c r="E30" s="15"/>
      <c r="F30" s="34" t="s">
        <v>27</v>
      </c>
      <c r="G30" s="9">
        <v>106</v>
      </c>
      <c r="H30" s="66"/>
      <c r="I30" s="66"/>
      <c r="J30" s="3"/>
    </row>
    <row r="31" spans="1:10" s="4" customFormat="1" ht="15.75">
      <c r="A31" s="26" t="s">
        <v>30</v>
      </c>
      <c r="B31" s="12">
        <v>21</v>
      </c>
      <c r="C31" s="64"/>
      <c r="D31" s="64"/>
      <c r="E31" s="14"/>
      <c r="F31" s="34" t="s">
        <v>29</v>
      </c>
      <c r="G31" s="9">
        <v>107</v>
      </c>
      <c r="H31" s="77"/>
      <c r="I31" s="77"/>
      <c r="J31" s="3"/>
    </row>
    <row r="32" spans="1:10" s="4" customFormat="1" ht="15.75">
      <c r="A32" s="26" t="s">
        <v>32</v>
      </c>
      <c r="B32" s="12">
        <v>22</v>
      </c>
      <c r="C32" s="64"/>
      <c r="D32" s="64"/>
      <c r="E32" s="15"/>
      <c r="F32" s="20" t="s">
        <v>31</v>
      </c>
      <c r="G32" s="9">
        <v>108</v>
      </c>
      <c r="H32" s="68">
        <f>H33+H34+H35</f>
        <v>0</v>
      </c>
      <c r="I32" s="68">
        <f>I33+I34+I35</f>
        <v>0</v>
      </c>
      <c r="J32" s="3"/>
    </row>
    <row r="33" spans="1:10" s="4" customFormat="1" ht="15.75">
      <c r="A33" s="26" t="s">
        <v>34</v>
      </c>
      <c r="B33" s="12">
        <v>23</v>
      </c>
      <c r="C33" s="65">
        <f>C34+C39+C44</f>
        <v>0</v>
      </c>
      <c r="D33" s="65">
        <f>D34+D39+D44</f>
        <v>0</v>
      </c>
      <c r="E33" s="14"/>
      <c r="F33" s="25" t="s">
        <v>33</v>
      </c>
      <c r="G33" s="9">
        <v>109</v>
      </c>
      <c r="H33" s="77"/>
      <c r="I33" s="77"/>
      <c r="J33" s="3"/>
    </row>
    <row r="34" spans="1:10" s="4" customFormat="1" ht="25.5" customHeight="1">
      <c r="A34" s="27" t="s">
        <v>35</v>
      </c>
      <c r="B34" s="12">
        <v>24</v>
      </c>
      <c r="C34" s="65">
        <f>SUM(C35:C38)</f>
        <v>0</v>
      </c>
      <c r="D34" s="65">
        <f>SUM(D35:D38)</f>
        <v>0</v>
      </c>
      <c r="E34" s="15"/>
      <c r="F34" s="25" t="s">
        <v>120</v>
      </c>
      <c r="G34" s="9">
        <v>110</v>
      </c>
      <c r="H34" s="77"/>
      <c r="I34" s="77"/>
      <c r="J34" s="3"/>
    </row>
    <row r="35" spans="1:10" s="4" customFormat="1" ht="15.75">
      <c r="A35" s="27" t="s">
        <v>37</v>
      </c>
      <c r="B35" s="12">
        <v>25</v>
      </c>
      <c r="C35" s="64"/>
      <c r="D35" s="64"/>
      <c r="E35" s="14"/>
      <c r="F35" s="25" t="s">
        <v>119</v>
      </c>
      <c r="G35" s="9">
        <v>111</v>
      </c>
      <c r="H35" s="68">
        <f>SUM(H36:H39)</f>
        <v>0</v>
      </c>
      <c r="I35" s="68">
        <f>SUM(I36:I39)</f>
        <v>0</v>
      </c>
      <c r="J35" s="3"/>
    </row>
    <row r="36" spans="1:10" s="4" customFormat="1" ht="15.75">
      <c r="A36" s="27" t="s">
        <v>39</v>
      </c>
      <c r="B36" s="12">
        <v>26</v>
      </c>
      <c r="C36" s="64"/>
      <c r="D36" s="64"/>
      <c r="E36" s="15"/>
      <c r="F36" s="34" t="s">
        <v>36</v>
      </c>
      <c r="G36" s="9">
        <v>112</v>
      </c>
      <c r="H36" s="78"/>
      <c r="I36" s="78"/>
      <c r="J36" s="3"/>
    </row>
    <row r="37" spans="1:10" s="4" customFormat="1" ht="22.5">
      <c r="A37" s="27" t="s">
        <v>41</v>
      </c>
      <c r="B37" s="12">
        <v>27</v>
      </c>
      <c r="C37" s="64"/>
      <c r="D37" s="64"/>
      <c r="E37" s="14"/>
      <c r="F37" s="34" t="s">
        <v>38</v>
      </c>
      <c r="G37" s="9">
        <v>113</v>
      </c>
      <c r="H37" s="66"/>
      <c r="I37" s="66"/>
      <c r="J37" s="3"/>
    </row>
    <row r="38" spans="1:10" s="4" customFormat="1" ht="15.75">
      <c r="A38" s="27" t="s">
        <v>43</v>
      </c>
      <c r="B38" s="12">
        <v>28</v>
      </c>
      <c r="C38" s="64"/>
      <c r="D38" s="64"/>
      <c r="E38" s="15"/>
      <c r="F38" s="34" t="s">
        <v>40</v>
      </c>
      <c r="G38" s="9">
        <v>114</v>
      </c>
      <c r="H38" s="78"/>
      <c r="I38" s="78"/>
      <c r="J38" s="3"/>
    </row>
    <row r="39" spans="1:10" s="4" customFormat="1" ht="23.25" customHeight="1">
      <c r="A39" s="27" t="s">
        <v>105</v>
      </c>
      <c r="B39" s="12">
        <v>29</v>
      </c>
      <c r="C39" s="65">
        <f>SUM(C40:C43)</f>
        <v>0</v>
      </c>
      <c r="D39" s="65">
        <f>SUM(D40:D43)</f>
        <v>0</v>
      </c>
      <c r="E39" s="14"/>
      <c r="F39" s="34" t="s">
        <v>42</v>
      </c>
      <c r="G39" s="9">
        <v>115</v>
      </c>
      <c r="H39" s="66"/>
      <c r="I39" s="66"/>
      <c r="J39" s="3"/>
    </row>
    <row r="40" spans="1:10" s="4" customFormat="1" ht="15.75">
      <c r="A40" s="27" t="s">
        <v>37</v>
      </c>
      <c r="B40" s="12">
        <v>30</v>
      </c>
      <c r="C40" s="64"/>
      <c r="D40" s="64"/>
      <c r="E40" s="15"/>
      <c r="F40" s="20" t="s">
        <v>44</v>
      </c>
      <c r="G40" s="9">
        <v>116</v>
      </c>
      <c r="H40" s="79">
        <f>H41+H51+H63</f>
        <v>471735.97</v>
      </c>
      <c r="I40" s="79">
        <f>I41+I51+I63</f>
        <v>496810.05</v>
      </c>
      <c r="J40" s="3"/>
    </row>
    <row r="41" spans="1:10" s="4" customFormat="1" ht="15.75">
      <c r="A41" s="27" t="s">
        <v>39</v>
      </c>
      <c r="B41" s="12">
        <v>31</v>
      </c>
      <c r="C41" s="64"/>
      <c r="D41" s="64"/>
      <c r="E41" s="14"/>
      <c r="F41" s="25" t="s">
        <v>121</v>
      </c>
      <c r="G41" s="9">
        <v>117</v>
      </c>
      <c r="H41" s="68">
        <f>H42+H45</f>
        <v>0</v>
      </c>
      <c r="I41" s="68">
        <f>I42+I45</f>
        <v>0</v>
      </c>
      <c r="J41" s="3"/>
    </row>
    <row r="42" spans="1:10" s="4" customFormat="1" ht="22.5">
      <c r="A42" s="27" t="s">
        <v>41</v>
      </c>
      <c r="B42" s="12">
        <v>32</v>
      </c>
      <c r="C42" s="64"/>
      <c r="D42" s="64"/>
      <c r="E42" s="15"/>
      <c r="F42" s="34" t="s">
        <v>46</v>
      </c>
      <c r="G42" s="9">
        <v>118</v>
      </c>
      <c r="H42" s="68">
        <f>H44+H43</f>
        <v>0</v>
      </c>
      <c r="I42" s="68">
        <f>I44+I43</f>
        <v>0</v>
      </c>
      <c r="J42" s="3"/>
    </row>
    <row r="43" spans="1:10" s="4" customFormat="1" ht="15.75">
      <c r="A43" s="27" t="s">
        <v>43</v>
      </c>
      <c r="B43" s="12">
        <v>33</v>
      </c>
      <c r="C43" s="64"/>
      <c r="D43" s="64"/>
      <c r="E43" s="14"/>
      <c r="F43" s="34" t="s">
        <v>47</v>
      </c>
      <c r="G43" s="9">
        <v>119</v>
      </c>
      <c r="H43" s="78"/>
      <c r="I43" s="78"/>
      <c r="J43" s="3"/>
    </row>
    <row r="44" spans="1:10" s="4" customFormat="1" ht="15.75">
      <c r="A44" s="27" t="s">
        <v>104</v>
      </c>
      <c r="B44" s="12">
        <v>34</v>
      </c>
      <c r="C44" s="65">
        <f>SUM(C45:C48)</f>
        <v>0</v>
      </c>
      <c r="D44" s="65">
        <f>SUM(D45:D48)</f>
        <v>0</v>
      </c>
      <c r="E44" s="15"/>
      <c r="F44" s="34" t="s">
        <v>48</v>
      </c>
      <c r="G44" s="9">
        <v>120</v>
      </c>
      <c r="H44" s="78"/>
      <c r="I44" s="78"/>
      <c r="J44" s="3"/>
    </row>
    <row r="45" spans="1:10" s="4" customFormat="1" ht="15.75">
      <c r="A45" s="27" t="s">
        <v>37</v>
      </c>
      <c r="B45" s="12">
        <v>35</v>
      </c>
      <c r="C45" s="64"/>
      <c r="D45" s="64"/>
      <c r="E45" s="14"/>
      <c r="F45" s="34" t="s">
        <v>49</v>
      </c>
      <c r="G45" s="9">
        <v>121</v>
      </c>
      <c r="H45" s="78"/>
      <c r="I45" s="78"/>
      <c r="J45" s="3"/>
    </row>
    <row r="46" spans="1:10" s="4" customFormat="1" ht="33.75">
      <c r="A46" s="27" t="s">
        <v>39</v>
      </c>
      <c r="B46" s="12">
        <v>36</v>
      </c>
      <c r="C46" s="64"/>
      <c r="D46" s="64"/>
      <c r="E46" s="15"/>
      <c r="F46" s="25" t="s">
        <v>123</v>
      </c>
      <c r="G46" s="9">
        <v>122</v>
      </c>
      <c r="H46" s="78"/>
      <c r="I46" s="78"/>
      <c r="J46" s="3"/>
    </row>
    <row r="47" spans="1:10" s="4" customFormat="1" ht="22.5">
      <c r="A47" s="27" t="s">
        <v>41</v>
      </c>
      <c r="B47" s="12">
        <v>37</v>
      </c>
      <c r="C47" s="64"/>
      <c r="D47" s="64"/>
      <c r="E47" s="14"/>
      <c r="F47" s="34" t="s">
        <v>46</v>
      </c>
      <c r="G47" s="9">
        <v>123</v>
      </c>
      <c r="H47" s="78"/>
      <c r="I47" s="78"/>
      <c r="J47" s="3"/>
    </row>
    <row r="48" spans="1:10" s="4" customFormat="1" ht="15.75">
      <c r="A48" s="27" t="s">
        <v>43</v>
      </c>
      <c r="B48" s="12">
        <v>38</v>
      </c>
      <c r="C48" s="64"/>
      <c r="D48" s="64"/>
      <c r="E48" s="15"/>
      <c r="F48" s="34" t="s">
        <v>47</v>
      </c>
      <c r="G48" s="9">
        <v>124</v>
      </c>
      <c r="H48" s="78"/>
      <c r="I48" s="78"/>
      <c r="J48" s="3"/>
    </row>
    <row r="49" spans="1:10" s="4" customFormat="1" ht="15.75">
      <c r="A49" s="26" t="s">
        <v>50</v>
      </c>
      <c r="B49" s="12">
        <v>39</v>
      </c>
      <c r="C49" s="64"/>
      <c r="D49" s="64"/>
      <c r="E49" s="14"/>
      <c r="F49" s="34" t="s">
        <v>48</v>
      </c>
      <c r="G49" s="9">
        <v>125</v>
      </c>
      <c r="H49" s="78"/>
      <c r="I49" s="78"/>
      <c r="J49" s="3"/>
    </row>
    <row r="50" spans="1:10" s="4" customFormat="1" ht="15.75">
      <c r="A50" s="21" t="s">
        <v>51</v>
      </c>
      <c r="B50" s="12">
        <v>40</v>
      </c>
      <c r="C50" s="65">
        <f>C51+C52</f>
        <v>0</v>
      </c>
      <c r="D50" s="65"/>
      <c r="E50" s="15"/>
      <c r="F50" s="34" t="s">
        <v>49</v>
      </c>
      <c r="G50" s="9">
        <v>126</v>
      </c>
      <c r="H50" s="78"/>
      <c r="I50" s="78"/>
      <c r="J50" s="3"/>
    </row>
    <row r="51" spans="1:10" s="4" customFormat="1" ht="15.75">
      <c r="A51" s="28" t="s">
        <v>96</v>
      </c>
      <c r="B51" s="12">
        <v>41</v>
      </c>
      <c r="C51" s="64"/>
      <c r="D51" s="64"/>
      <c r="E51" s="14"/>
      <c r="F51" s="25" t="s">
        <v>125</v>
      </c>
      <c r="G51" s="9">
        <v>127</v>
      </c>
      <c r="H51" s="68">
        <f>H52+H53+H54+H55+H58+H59+H60+H61+H62</f>
        <v>413394.98</v>
      </c>
      <c r="I51" s="68">
        <f>I52+I55+I60+I61+I62</f>
        <v>438370.32</v>
      </c>
      <c r="J51" s="3"/>
    </row>
    <row r="52" spans="1:10" s="4" customFormat="1" ht="15.75">
      <c r="A52" s="28" t="s">
        <v>52</v>
      </c>
      <c r="B52" s="12">
        <v>42</v>
      </c>
      <c r="C52" s="64"/>
      <c r="D52" s="64"/>
      <c r="E52" s="15"/>
      <c r="F52" s="27" t="s">
        <v>36</v>
      </c>
      <c r="G52" s="9">
        <v>128</v>
      </c>
      <c r="H52" s="78">
        <v>0</v>
      </c>
      <c r="I52" s="78"/>
      <c r="J52" s="3"/>
    </row>
    <row r="53" spans="1:10" s="4" customFormat="1" ht="22.5">
      <c r="A53" s="22" t="s">
        <v>53</v>
      </c>
      <c r="B53" s="12">
        <v>43</v>
      </c>
      <c r="C53" s="62">
        <f>C54+C60+C78+C95</f>
        <v>209229.19</v>
      </c>
      <c r="D53" s="62">
        <f>D54+D60+D78+D95</f>
        <v>229062.12999999998</v>
      </c>
      <c r="E53" s="14"/>
      <c r="F53" s="27" t="s">
        <v>38</v>
      </c>
      <c r="G53" s="9">
        <v>129</v>
      </c>
      <c r="H53" s="78"/>
      <c r="I53" s="78"/>
      <c r="J53" s="3"/>
    </row>
    <row r="54" spans="1:10" s="4" customFormat="1" ht="15.75">
      <c r="A54" s="22" t="s">
        <v>54</v>
      </c>
      <c r="B54" s="12">
        <v>44</v>
      </c>
      <c r="C54" s="65">
        <f>C55+C57+C58</f>
        <v>2907.14</v>
      </c>
      <c r="D54" s="65">
        <f>D55+D57+D58</f>
        <v>4938.03</v>
      </c>
      <c r="E54" s="15"/>
      <c r="F54" s="27" t="s">
        <v>40</v>
      </c>
      <c r="G54" s="9">
        <v>130</v>
      </c>
      <c r="H54" s="78"/>
      <c r="I54" s="78"/>
      <c r="J54" s="3"/>
    </row>
    <row r="55" spans="1:10" s="4" customFormat="1" ht="22.5">
      <c r="A55" s="28" t="s">
        <v>56</v>
      </c>
      <c r="B55" s="12">
        <v>45</v>
      </c>
      <c r="C55" s="64">
        <v>2907.14</v>
      </c>
      <c r="D55" s="64">
        <v>4938.03</v>
      </c>
      <c r="E55" s="15"/>
      <c r="F55" s="27" t="s">
        <v>55</v>
      </c>
      <c r="G55" s="9">
        <v>131</v>
      </c>
      <c r="H55" s="68">
        <f>H56+H57</f>
        <v>66417.37</v>
      </c>
      <c r="I55" s="68">
        <f>I56+I57</f>
        <v>77405.61</v>
      </c>
      <c r="J55" s="3"/>
    </row>
    <row r="56" spans="1:10" s="4" customFormat="1" ht="15.75">
      <c r="A56" s="28" t="s">
        <v>57</v>
      </c>
      <c r="B56" s="12">
        <v>46</v>
      </c>
      <c r="C56" s="64"/>
      <c r="D56" s="64"/>
      <c r="E56" s="14"/>
      <c r="F56" s="27" t="s">
        <v>47</v>
      </c>
      <c r="G56" s="9">
        <v>132</v>
      </c>
      <c r="H56" s="78">
        <v>66417.37</v>
      </c>
      <c r="I56" s="78">
        <v>77405.61</v>
      </c>
      <c r="J56" s="3"/>
    </row>
    <row r="57" spans="1:10" s="4" customFormat="1" ht="15.75">
      <c r="A57" s="28" t="s">
        <v>58</v>
      </c>
      <c r="B57" s="12">
        <v>47</v>
      </c>
      <c r="C57" s="64"/>
      <c r="D57" s="64"/>
      <c r="E57" s="15"/>
      <c r="F57" s="27" t="s">
        <v>48</v>
      </c>
      <c r="G57" s="9">
        <v>133</v>
      </c>
      <c r="H57" s="78"/>
      <c r="I57" s="78"/>
      <c r="J57" s="3"/>
    </row>
    <row r="58" spans="1:10" s="4" customFormat="1" ht="15.75">
      <c r="A58" s="28" t="s">
        <v>59</v>
      </c>
      <c r="B58" s="12">
        <v>48</v>
      </c>
      <c r="C58" s="64"/>
      <c r="D58" s="64"/>
      <c r="E58" s="14"/>
      <c r="F58" s="27" t="s">
        <v>124</v>
      </c>
      <c r="G58" s="9">
        <v>134</v>
      </c>
      <c r="H58" s="78"/>
      <c r="I58" s="78"/>
      <c r="J58" s="3"/>
    </row>
    <row r="59" spans="1:10" s="4" customFormat="1" ht="15.75">
      <c r="A59" s="28" t="s">
        <v>106</v>
      </c>
      <c r="B59" s="12">
        <v>49</v>
      </c>
      <c r="C59" s="64"/>
      <c r="D59" s="64"/>
      <c r="E59" s="15"/>
      <c r="F59" s="27" t="s">
        <v>60</v>
      </c>
      <c r="G59" s="9">
        <v>135</v>
      </c>
      <c r="H59" s="78"/>
      <c r="I59" s="78"/>
      <c r="J59" s="3"/>
    </row>
    <row r="60" spans="1:10" s="4" customFormat="1" ht="33.75">
      <c r="A60" s="22" t="s">
        <v>95</v>
      </c>
      <c r="B60" s="12">
        <v>50</v>
      </c>
      <c r="C60" s="62">
        <f>C71+C66+C61</f>
        <v>72292.51000000001</v>
      </c>
      <c r="D60" s="62">
        <f>D71+D66+D61</f>
        <v>97050.47</v>
      </c>
      <c r="E60" s="14"/>
      <c r="F60" s="27" t="s">
        <v>122</v>
      </c>
      <c r="G60" s="9">
        <v>136</v>
      </c>
      <c r="H60" s="78">
        <v>218114.87</v>
      </c>
      <c r="I60" s="78">
        <v>227120.08</v>
      </c>
      <c r="J60" s="3"/>
    </row>
    <row r="61" spans="1:10" s="4" customFormat="1" ht="15.75">
      <c r="A61" s="28" t="s">
        <v>61</v>
      </c>
      <c r="B61" s="12">
        <v>51</v>
      </c>
      <c r="C61" s="65">
        <f>C62+C65</f>
        <v>0</v>
      </c>
      <c r="D61" s="65">
        <f>D62+D65</f>
        <v>0</v>
      </c>
      <c r="E61" s="15"/>
      <c r="F61" s="27" t="s">
        <v>77</v>
      </c>
      <c r="G61" s="9">
        <v>137</v>
      </c>
      <c r="H61" s="78">
        <v>116182.34</v>
      </c>
      <c r="I61" s="78">
        <v>122274.23</v>
      </c>
      <c r="J61" s="3"/>
    </row>
    <row r="62" spans="1:10" s="4" customFormat="1" ht="15.75">
      <c r="A62" s="29" t="s">
        <v>62</v>
      </c>
      <c r="B62" s="12">
        <v>52</v>
      </c>
      <c r="C62" s="65">
        <f>C63+C64</f>
        <v>0</v>
      </c>
      <c r="D62" s="65">
        <f>D63+D64</f>
        <v>0</v>
      </c>
      <c r="E62" s="14"/>
      <c r="F62" s="29" t="s">
        <v>78</v>
      </c>
      <c r="G62" s="9">
        <v>138</v>
      </c>
      <c r="H62" s="78">
        <v>12680.4</v>
      </c>
      <c r="I62" s="78">
        <v>11570.4</v>
      </c>
      <c r="J62" s="3"/>
    </row>
    <row r="63" spans="1:10" s="4" customFormat="1" ht="15.75">
      <c r="A63" s="29" t="s">
        <v>47</v>
      </c>
      <c r="B63" s="12">
        <v>53</v>
      </c>
      <c r="C63" s="64"/>
      <c r="D63" s="64"/>
      <c r="E63" s="15"/>
      <c r="F63" s="28" t="s">
        <v>79</v>
      </c>
      <c r="G63" s="9">
        <v>139</v>
      </c>
      <c r="H63" s="78">
        <v>58340.99</v>
      </c>
      <c r="I63" s="78">
        <v>58439.73</v>
      </c>
      <c r="J63" s="3"/>
    </row>
    <row r="64" spans="1:10" s="4" customFormat="1" ht="15.75">
      <c r="A64" s="29" t="s">
        <v>63</v>
      </c>
      <c r="B64" s="12">
        <v>54</v>
      </c>
      <c r="C64" s="64"/>
      <c r="D64" s="64"/>
      <c r="E64" s="14"/>
      <c r="F64" s="22" t="s">
        <v>80</v>
      </c>
      <c r="G64" s="9">
        <v>140</v>
      </c>
      <c r="H64" s="79">
        <f>H65+H66</f>
        <v>17595269.849999998</v>
      </c>
      <c r="I64" s="79">
        <f>I65+I66</f>
        <v>17397994.2</v>
      </c>
      <c r="J64" s="3"/>
    </row>
    <row r="65" spans="1:10" s="4" customFormat="1" ht="15.75">
      <c r="A65" s="29" t="s">
        <v>49</v>
      </c>
      <c r="B65" s="12">
        <v>55</v>
      </c>
      <c r="C65" s="64"/>
      <c r="D65" s="64"/>
      <c r="E65" s="15"/>
      <c r="F65" s="28" t="s">
        <v>81</v>
      </c>
      <c r="G65" s="9">
        <v>141</v>
      </c>
      <c r="H65" s="78"/>
      <c r="I65" s="78"/>
      <c r="J65" s="3"/>
    </row>
    <row r="66" spans="1:10" s="4" customFormat="1" ht="22.5">
      <c r="A66" s="39" t="s">
        <v>107</v>
      </c>
      <c r="B66" s="12">
        <v>56</v>
      </c>
      <c r="C66" s="65">
        <f>C67+C70</f>
        <v>0</v>
      </c>
      <c r="D66" s="65">
        <f>D67+D70</f>
        <v>0</v>
      </c>
      <c r="E66" s="14"/>
      <c r="F66" s="28" t="s">
        <v>82</v>
      </c>
      <c r="G66" s="9">
        <v>142</v>
      </c>
      <c r="H66" s="68">
        <f>H67+H68</f>
        <v>17595269.849999998</v>
      </c>
      <c r="I66" s="68">
        <f>I67+I68</f>
        <v>17397994.2</v>
      </c>
      <c r="J66" s="3"/>
    </row>
    <row r="67" spans="1:10" s="4" customFormat="1" ht="15.75">
      <c r="A67" s="29" t="s">
        <v>62</v>
      </c>
      <c r="B67" s="12">
        <v>57</v>
      </c>
      <c r="C67" s="64"/>
      <c r="D67" s="64"/>
      <c r="E67" s="15"/>
      <c r="F67" s="29" t="s">
        <v>83</v>
      </c>
      <c r="G67" s="54">
        <v>143</v>
      </c>
      <c r="H67" s="69">
        <v>16845546.4</v>
      </c>
      <c r="I67" s="78">
        <v>16616334.14</v>
      </c>
      <c r="J67" s="3"/>
    </row>
    <row r="68" spans="1:10" s="4" customFormat="1" ht="15.75">
      <c r="A68" s="29" t="s">
        <v>47</v>
      </c>
      <c r="B68" s="12">
        <v>58</v>
      </c>
      <c r="C68" s="64"/>
      <c r="D68" s="64"/>
      <c r="E68" s="14"/>
      <c r="F68" s="29" t="s">
        <v>84</v>
      </c>
      <c r="G68" s="54">
        <v>144</v>
      </c>
      <c r="H68" s="80">
        <v>749723.45</v>
      </c>
      <c r="I68" s="78">
        <v>781660.06</v>
      </c>
      <c r="J68" s="3"/>
    </row>
    <row r="69" spans="1:9" s="4" customFormat="1" ht="12.75">
      <c r="A69" s="29" t="s">
        <v>63</v>
      </c>
      <c r="B69" s="12">
        <v>59</v>
      </c>
      <c r="C69" s="64"/>
      <c r="D69" s="64"/>
      <c r="E69" s="13"/>
      <c r="F69" s="31"/>
      <c r="G69" s="32"/>
      <c r="H69" s="81"/>
      <c r="I69" s="66"/>
    </row>
    <row r="70" spans="1:10" s="4" customFormat="1" ht="15.75">
      <c r="A70" s="29" t="s">
        <v>49</v>
      </c>
      <c r="B70" s="12">
        <v>60</v>
      </c>
      <c r="C70" s="64"/>
      <c r="D70" s="64"/>
      <c r="E70" s="14"/>
      <c r="F70" s="18"/>
      <c r="G70" s="33"/>
      <c r="H70" s="82"/>
      <c r="I70" s="78"/>
      <c r="J70" s="3"/>
    </row>
    <row r="71" spans="1:9" s="4" customFormat="1" ht="12.75">
      <c r="A71" s="28" t="s">
        <v>108</v>
      </c>
      <c r="B71" s="12">
        <v>61</v>
      </c>
      <c r="C71" s="65">
        <f>C72+C75+C76+C77</f>
        <v>72292.51000000001</v>
      </c>
      <c r="D71" s="65">
        <f>D72+D75+D76</f>
        <v>97050.47</v>
      </c>
      <c r="E71" s="13"/>
      <c r="F71" s="18"/>
      <c r="G71" s="19"/>
      <c r="H71" s="81"/>
      <c r="I71" s="66"/>
    </row>
    <row r="72" spans="1:9" s="4" customFormat="1" ht="12.75">
      <c r="A72" s="29" t="s">
        <v>64</v>
      </c>
      <c r="B72" s="12">
        <v>62</v>
      </c>
      <c r="C72" s="65">
        <f>C73</f>
        <v>11909.76</v>
      </c>
      <c r="D72" s="65">
        <f>D73</f>
        <v>24634.5</v>
      </c>
      <c r="E72" s="13"/>
      <c r="F72" s="11"/>
      <c r="G72" s="10"/>
      <c r="H72" s="83"/>
      <c r="I72" s="63"/>
    </row>
    <row r="73" spans="1:9" s="4" customFormat="1" ht="12.75">
      <c r="A73" s="29" t="s">
        <v>65</v>
      </c>
      <c r="B73" s="12">
        <v>63</v>
      </c>
      <c r="C73" s="64">
        <v>11909.76</v>
      </c>
      <c r="D73" s="64">
        <v>24634.5</v>
      </c>
      <c r="E73" s="13"/>
      <c r="F73" s="16"/>
      <c r="G73" s="10"/>
      <c r="H73" s="83"/>
      <c r="I73" s="63"/>
    </row>
    <row r="74" spans="1:9" s="4" customFormat="1" ht="12.75">
      <c r="A74" s="29" t="s">
        <v>48</v>
      </c>
      <c r="B74" s="12">
        <v>64</v>
      </c>
      <c r="C74" s="64"/>
      <c r="D74" s="64"/>
      <c r="E74" s="13"/>
      <c r="F74" s="11"/>
      <c r="G74" s="10"/>
      <c r="H74" s="83"/>
      <c r="I74" s="63"/>
    </row>
    <row r="75" spans="1:9" s="4" customFormat="1" ht="33.75">
      <c r="A75" s="30" t="s">
        <v>109</v>
      </c>
      <c r="B75" s="12">
        <v>65</v>
      </c>
      <c r="C75" s="64">
        <v>4148.85</v>
      </c>
      <c r="D75" s="64">
        <v>18740.97</v>
      </c>
      <c r="E75" s="13"/>
      <c r="F75" s="16"/>
      <c r="G75" s="10"/>
      <c r="H75" s="83"/>
      <c r="I75" s="63"/>
    </row>
    <row r="76" spans="1:9" s="4" customFormat="1" ht="12.75">
      <c r="A76" s="29" t="s">
        <v>66</v>
      </c>
      <c r="B76" s="12">
        <v>66</v>
      </c>
      <c r="C76" s="64">
        <v>56233.9</v>
      </c>
      <c r="D76" s="64">
        <v>53675</v>
      </c>
      <c r="E76" s="13"/>
      <c r="F76" s="11"/>
      <c r="G76" s="10"/>
      <c r="H76" s="83"/>
      <c r="I76" s="63"/>
    </row>
    <row r="77" spans="1:9" s="2" customFormat="1" ht="12.75">
      <c r="A77" s="29" t="s">
        <v>67</v>
      </c>
      <c r="B77" s="12">
        <v>67</v>
      </c>
      <c r="C77" s="64"/>
      <c r="D77" s="64"/>
      <c r="E77" s="13"/>
      <c r="F77" s="16"/>
      <c r="G77" s="19"/>
      <c r="H77" s="84"/>
      <c r="I77" s="78"/>
    </row>
    <row r="78" spans="1:9" s="2" customFormat="1" ht="12.75">
      <c r="A78" s="22" t="s">
        <v>68</v>
      </c>
      <c r="B78" s="12">
        <v>68</v>
      </c>
      <c r="C78" s="62">
        <f>C79</f>
        <v>125588.86</v>
      </c>
      <c r="D78" s="62">
        <f>D79</f>
        <v>123037.73</v>
      </c>
      <c r="E78" s="13"/>
      <c r="F78" s="11"/>
      <c r="G78" s="10"/>
      <c r="H78" s="83"/>
      <c r="I78" s="63"/>
    </row>
    <row r="79" spans="1:9" s="2" customFormat="1" ht="12.75">
      <c r="A79" s="28" t="s">
        <v>69</v>
      </c>
      <c r="B79" s="12">
        <v>69</v>
      </c>
      <c r="C79" s="65">
        <f>C90</f>
        <v>125588.86</v>
      </c>
      <c r="D79" s="65">
        <f>D90</f>
        <v>123037.73</v>
      </c>
      <c r="E79" s="15"/>
      <c r="F79" s="16"/>
      <c r="G79" s="19"/>
      <c r="H79" s="85"/>
      <c r="I79" s="86"/>
    </row>
    <row r="80" spans="1:9" s="2" customFormat="1" ht="12.75">
      <c r="A80" s="29" t="s">
        <v>35</v>
      </c>
      <c r="B80" s="12">
        <v>70</v>
      </c>
      <c r="C80" s="65">
        <f>SUM(C81:C84)</f>
        <v>0</v>
      </c>
      <c r="D80" s="65">
        <f>SUM(D81:D84)</f>
        <v>0</v>
      </c>
      <c r="E80" s="15"/>
      <c r="F80" s="16"/>
      <c r="G80" s="19"/>
      <c r="H80" s="85"/>
      <c r="I80" s="86"/>
    </row>
    <row r="81" spans="1:9" s="2" customFormat="1" ht="12.75">
      <c r="A81" s="29" t="s">
        <v>37</v>
      </c>
      <c r="B81" s="12">
        <v>71</v>
      </c>
      <c r="C81" s="64"/>
      <c r="D81" s="64"/>
      <c r="E81" s="15"/>
      <c r="F81" s="16"/>
      <c r="G81" s="19"/>
      <c r="H81" s="85"/>
      <c r="I81" s="86"/>
    </row>
    <row r="82" spans="1:9" s="2" customFormat="1" ht="12.75">
      <c r="A82" s="29" t="s">
        <v>39</v>
      </c>
      <c r="B82" s="12">
        <v>72</v>
      </c>
      <c r="C82" s="64"/>
      <c r="D82" s="64"/>
      <c r="E82" s="15"/>
      <c r="F82" s="16"/>
      <c r="G82" s="19"/>
      <c r="H82" s="85"/>
      <c r="I82" s="86"/>
    </row>
    <row r="83" spans="1:9" s="2" customFormat="1" ht="12.75">
      <c r="A83" s="29" t="s">
        <v>41</v>
      </c>
      <c r="B83" s="12">
        <v>73</v>
      </c>
      <c r="C83" s="64"/>
      <c r="D83" s="64"/>
      <c r="E83" s="15"/>
      <c r="F83" s="16"/>
      <c r="G83" s="19"/>
      <c r="H83" s="85"/>
      <c r="I83" s="86"/>
    </row>
    <row r="84" spans="1:9" s="2" customFormat="1" ht="12.75">
      <c r="A84" s="29" t="s">
        <v>70</v>
      </c>
      <c r="B84" s="12">
        <v>74</v>
      </c>
      <c r="C84" s="64"/>
      <c r="D84" s="64"/>
      <c r="E84" s="15"/>
      <c r="F84" s="16"/>
      <c r="G84" s="19"/>
      <c r="H84" s="85"/>
      <c r="I84" s="86"/>
    </row>
    <row r="85" spans="1:9" s="2" customFormat="1" ht="12.75">
      <c r="A85" s="29" t="s">
        <v>45</v>
      </c>
      <c r="B85" s="12">
        <v>75</v>
      </c>
      <c r="C85" s="65">
        <f>SUM(C86:C89)</f>
        <v>0</v>
      </c>
      <c r="D85" s="65">
        <f>SUM(D86:D89)</f>
        <v>0</v>
      </c>
      <c r="E85" s="15"/>
      <c r="F85" s="16"/>
      <c r="G85" s="19"/>
      <c r="H85" s="85"/>
      <c r="I85" s="86"/>
    </row>
    <row r="86" spans="1:9" ht="12.75">
      <c r="A86" s="29" t="s">
        <v>37</v>
      </c>
      <c r="B86" s="12">
        <v>76</v>
      </c>
      <c r="C86" s="64"/>
      <c r="D86" s="64"/>
      <c r="E86" s="5"/>
      <c r="F86" s="16"/>
      <c r="G86" s="19"/>
      <c r="H86" s="85"/>
      <c r="I86" s="86"/>
    </row>
    <row r="87" spans="1:9" ht="12.75">
      <c r="A87" s="29" t="s">
        <v>39</v>
      </c>
      <c r="B87" s="12">
        <v>77</v>
      </c>
      <c r="C87" s="64"/>
      <c r="D87" s="64"/>
      <c r="E87" s="5"/>
      <c r="F87" s="16"/>
      <c r="G87" s="19"/>
      <c r="H87" s="85"/>
      <c r="I87" s="86"/>
    </row>
    <row r="88" spans="1:9" ht="12.75">
      <c r="A88" s="29" t="s">
        <v>41</v>
      </c>
      <c r="B88" s="12">
        <v>78</v>
      </c>
      <c r="C88" s="64"/>
      <c r="D88" s="64"/>
      <c r="E88" s="5"/>
      <c r="F88" s="16"/>
      <c r="G88" s="19"/>
      <c r="H88" s="85"/>
      <c r="I88" s="86"/>
    </row>
    <row r="89" spans="1:9" ht="12.75">
      <c r="A89" s="29" t="s">
        <v>70</v>
      </c>
      <c r="B89" s="12">
        <v>79</v>
      </c>
      <c r="C89" s="66"/>
      <c r="D89" s="66"/>
      <c r="E89" s="1"/>
      <c r="F89" s="16"/>
      <c r="G89" s="19"/>
      <c r="H89" s="85"/>
      <c r="I89" s="86"/>
    </row>
    <row r="90" spans="1:9" ht="12.75">
      <c r="A90" s="29" t="s">
        <v>71</v>
      </c>
      <c r="B90" s="53">
        <v>80</v>
      </c>
      <c r="C90" s="67">
        <f>C91</f>
        <v>125588.86</v>
      </c>
      <c r="D90" s="68">
        <f>D91</f>
        <v>123037.73</v>
      </c>
      <c r="E90" s="1"/>
      <c r="F90" s="16"/>
      <c r="G90" s="19"/>
      <c r="H90" s="85"/>
      <c r="I90" s="86"/>
    </row>
    <row r="91" spans="1:9" ht="12.75">
      <c r="A91" s="29" t="s">
        <v>72</v>
      </c>
      <c r="B91" s="53">
        <v>81</v>
      </c>
      <c r="C91" s="69">
        <v>125588.86</v>
      </c>
      <c r="D91" s="66">
        <v>123037.73</v>
      </c>
      <c r="E91" s="1"/>
      <c r="F91" s="16"/>
      <c r="G91" s="19"/>
      <c r="H91" s="85"/>
      <c r="I91" s="86"/>
    </row>
    <row r="92" spans="1:9" ht="12.75">
      <c r="A92" s="29" t="s">
        <v>73</v>
      </c>
      <c r="B92" s="53">
        <v>82</v>
      </c>
      <c r="C92" s="69"/>
      <c r="D92" s="66"/>
      <c r="E92" s="1"/>
      <c r="F92" s="16"/>
      <c r="G92" s="19"/>
      <c r="H92" s="85"/>
      <c r="I92" s="86"/>
    </row>
    <row r="93" spans="1:9" ht="12.75">
      <c r="A93" s="29" t="s">
        <v>74</v>
      </c>
      <c r="B93" s="53">
        <v>83</v>
      </c>
      <c r="C93" s="69"/>
      <c r="D93" s="66"/>
      <c r="E93" s="1"/>
      <c r="F93" s="16"/>
      <c r="G93" s="19"/>
      <c r="H93" s="85"/>
      <c r="I93" s="86"/>
    </row>
    <row r="94" spans="1:9" ht="12.75">
      <c r="A94" s="28" t="s">
        <v>75</v>
      </c>
      <c r="B94" s="53">
        <v>84</v>
      </c>
      <c r="C94" s="70"/>
      <c r="D94" s="71"/>
      <c r="E94" s="1"/>
      <c r="F94" s="16"/>
      <c r="G94" s="19"/>
      <c r="H94" s="85"/>
      <c r="I94" s="86"/>
    </row>
    <row r="95" spans="1:9" ht="12.75">
      <c r="A95" s="43" t="s">
        <v>76</v>
      </c>
      <c r="B95" s="53">
        <v>85</v>
      </c>
      <c r="C95" s="70">
        <v>8440.68</v>
      </c>
      <c r="D95" s="71">
        <v>4035.9</v>
      </c>
      <c r="E95" s="1"/>
      <c r="F95" s="44"/>
      <c r="G95" s="45"/>
      <c r="H95" s="87"/>
      <c r="I95" s="88"/>
    </row>
    <row r="96" spans="1:9" ht="12.75">
      <c r="A96" s="43" t="s">
        <v>126</v>
      </c>
      <c r="B96" s="53">
        <v>86</v>
      </c>
      <c r="C96" s="70"/>
      <c r="D96" s="71"/>
      <c r="E96" s="1"/>
      <c r="F96" s="16"/>
      <c r="G96" s="19"/>
      <c r="H96" s="89"/>
      <c r="I96" s="90"/>
    </row>
    <row r="97" spans="1:9" ht="13.5" thickBot="1">
      <c r="A97" s="46" t="s">
        <v>127</v>
      </c>
      <c r="B97" s="55">
        <v>87</v>
      </c>
      <c r="C97" s="72"/>
      <c r="D97" s="73"/>
      <c r="E97" s="1"/>
      <c r="F97" s="44"/>
      <c r="G97" s="45"/>
      <c r="H97" s="47"/>
      <c r="I97" s="48"/>
    </row>
    <row r="98" spans="1:9" ht="13.5" thickBot="1">
      <c r="A98" s="37" t="s">
        <v>99</v>
      </c>
      <c r="B98" s="56">
        <v>88</v>
      </c>
      <c r="C98" s="42">
        <f>SUM(C11+C53+C96+C97)</f>
        <v>18542182.71</v>
      </c>
      <c r="D98" s="42">
        <f>SUM(D11+D53+D96+D97)</f>
        <v>18331208.72</v>
      </c>
      <c r="F98" s="49" t="s">
        <v>100</v>
      </c>
      <c r="G98" s="50">
        <v>145</v>
      </c>
      <c r="H98" s="51">
        <f>SUM(H11+H23)</f>
        <v>18542182.709999997</v>
      </c>
      <c r="I98" s="52">
        <f>SUM(I11+I23)</f>
        <v>18331208.72</v>
      </c>
    </row>
    <row r="99" spans="3:6" ht="12.75">
      <c r="C99" s="5"/>
      <c r="D99" s="5"/>
      <c r="F99" s="1"/>
    </row>
    <row r="100" spans="3:6" ht="12.75">
      <c r="C100" s="5"/>
      <c r="D100" s="5"/>
      <c r="F100" s="1"/>
    </row>
    <row r="101" spans="1:8" ht="12.75">
      <c r="A101" s="212" t="s">
        <v>383</v>
      </c>
      <c r="C101" s="1"/>
      <c r="D101" s="1" t="s">
        <v>384</v>
      </c>
      <c r="F101" s="1"/>
      <c r="H101" s="211" t="s">
        <v>378</v>
      </c>
    </row>
    <row r="102" spans="3:6" ht="12.75">
      <c r="C102" s="1"/>
      <c r="D102" s="1"/>
      <c r="F102" s="1"/>
    </row>
    <row r="103" spans="3:6" ht="12.75">
      <c r="C103" s="1"/>
      <c r="D103" s="1"/>
      <c r="F103" s="1"/>
    </row>
    <row r="104" spans="3:6" ht="12.75">
      <c r="C104" s="1"/>
      <c r="D104" s="1"/>
      <c r="F104" s="1"/>
    </row>
    <row r="105" spans="3:6" ht="12.75">
      <c r="C105" s="1"/>
      <c r="D105" s="1"/>
      <c r="F105" s="1"/>
    </row>
    <row r="106" spans="3:6" ht="12.75">
      <c r="C106" s="1"/>
      <c r="D106" s="1"/>
      <c r="F106" s="1"/>
    </row>
    <row r="107" spans="3:6" ht="12.75">
      <c r="C107" s="1"/>
      <c r="D107" s="1"/>
      <c r="F107" s="1"/>
    </row>
    <row r="108" spans="3:6" ht="12.75">
      <c r="C108" s="1"/>
      <c r="D108" s="1"/>
      <c r="F108" s="1"/>
    </row>
  </sheetData>
  <sheetProtection/>
  <mergeCells count="6">
    <mergeCell ref="A8:B9"/>
    <mergeCell ref="C8:D8"/>
    <mergeCell ref="F8:G9"/>
    <mergeCell ref="H8:I8"/>
    <mergeCell ref="A10:B10"/>
    <mergeCell ref="F10:G10"/>
  </mergeCells>
  <printOptions horizontalCentered="1"/>
  <pageMargins left="0.6299212598425197" right="0.3937007874015748" top="0.3937007874015748" bottom="0.2755905511811024" header="0.2755905511811024" footer="0.1968503937007874"/>
  <pageSetup horizontalDpi="600" verticalDpi="600" orientation="landscape" paperSize="9" scale="75" r:id="rId2"/>
  <rowBreaks count="2" manualBreakCount="2">
    <brk id="40" max="8" man="1"/>
    <brk id="7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71.625" style="0" customWidth="1"/>
    <col min="2" max="2" width="9.125" style="0" customWidth="1"/>
    <col min="3" max="4" width="23.25390625" style="0" customWidth="1"/>
  </cols>
  <sheetData>
    <row r="1" spans="2:4" ht="21" customHeight="1">
      <c r="B1" s="221" t="s">
        <v>385</v>
      </c>
      <c r="C1" s="221"/>
      <c r="D1" s="221"/>
    </row>
    <row r="2" spans="2:4" ht="19.5" customHeight="1">
      <c r="B2" s="222" t="s">
        <v>131</v>
      </c>
      <c r="C2" s="222"/>
      <c r="D2" s="222"/>
    </row>
    <row r="3" spans="2:4" ht="17.25" customHeight="1">
      <c r="B3" s="222" t="s">
        <v>132</v>
      </c>
      <c r="C3" s="222"/>
      <c r="D3" s="222"/>
    </row>
    <row r="4" ht="15">
      <c r="B4" s="92"/>
    </row>
    <row r="5" spans="2:3" ht="15.75">
      <c r="B5" s="93"/>
      <c r="C5" s="94"/>
    </row>
    <row r="6" spans="3:4" ht="13.5" thickBot="1">
      <c r="C6" s="95"/>
      <c r="D6" s="95"/>
    </row>
    <row r="7" spans="1:4" ht="12.75">
      <c r="A7" s="223" t="s">
        <v>133</v>
      </c>
      <c r="B7" s="225"/>
      <c r="C7" s="227" t="s">
        <v>134</v>
      </c>
      <c r="D7" s="228"/>
    </row>
    <row r="8" spans="1:4" ht="12.75">
      <c r="A8" s="224"/>
      <c r="B8" s="226"/>
      <c r="C8" s="96" t="s">
        <v>135</v>
      </c>
      <c r="D8" s="97" t="s">
        <v>136</v>
      </c>
    </row>
    <row r="9" spans="1:4" ht="16.5" thickBot="1">
      <c r="A9" s="98">
        <v>1</v>
      </c>
      <c r="B9" s="99"/>
      <c r="C9" s="100">
        <v>2</v>
      </c>
      <c r="D9" s="101">
        <v>3</v>
      </c>
    </row>
    <row r="10" spans="1:4" ht="25.5" customHeight="1">
      <c r="A10" s="102" t="s">
        <v>137</v>
      </c>
      <c r="B10" s="103" t="s">
        <v>86</v>
      </c>
      <c r="C10" s="104">
        <f>C12+C14+C15+C13+C16</f>
        <v>6138542.68</v>
      </c>
      <c r="D10" s="105">
        <f>D12+D14+D15+D13+D16</f>
        <v>6173334.41</v>
      </c>
    </row>
    <row r="11" spans="1:4" ht="12.75" customHeight="1">
      <c r="A11" s="106" t="s">
        <v>138</v>
      </c>
      <c r="B11" s="103" t="s">
        <v>87</v>
      </c>
      <c r="C11" s="107"/>
      <c r="D11" s="108"/>
    </row>
    <row r="12" spans="1:4" ht="15.75" customHeight="1">
      <c r="A12" s="109" t="s">
        <v>139</v>
      </c>
      <c r="B12" s="103" t="s">
        <v>88</v>
      </c>
      <c r="C12" s="110">
        <v>1096542.68</v>
      </c>
      <c r="D12" s="111">
        <v>1243334.41</v>
      </c>
    </row>
    <row r="13" spans="1:4" ht="24.75" customHeight="1">
      <c r="A13" s="109" t="s">
        <v>140</v>
      </c>
      <c r="B13" s="103" t="s">
        <v>89</v>
      </c>
      <c r="C13" s="110"/>
      <c r="D13" s="111"/>
    </row>
    <row r="14" spans="1:4" ht="15.75" customHeight="1">
      <c r="A14" s="109" t="s">
        <v>141</v>
      </c>
      <c r="B14" s="103" t="s">
        <v>90</v>
      </c>
      <c r="C14" s="110"/>
      <c r="D14" s="111"/>
    </row>
    <row r="15" spans="1:4" ht="18" customHeight="1">
      <c r="A15" s="109" t="s">
        <v>142</v>
      </c>
      <c r="B15" s="103" t="s">
        <v>91</v>
      </c>
      <c r="C15" s="112"/>
      <c r="D15" s="111"/>
    </row>
    <row r="16" spans="1:4" ht="15.75">
      <c r="A16" s="109" t="s">
        <v>143</v>
      </c>
      <c r="B16" s="103" t="s">
        <v>92</v>
      </c>
      <c r="C16" s="113">
        <f>SUM(C17:C18)</f>
        <v>5042000</v>
      </c>
      <c r="D16" s="113">
        <f>SUM(D17:D18)</f>
        <v>4930000</v>
      </c>
    </row>
    <row r="17" spans="1:4" ht="15.75">
      <c r="A17" s="114" t="s">
        <v>144</v>
      </c>
      <c r="B17" s="103" t="s">
        <v>93</v>
      </c>
      <c r="C17" s="113">
        <v>4908000</v>
      </c>
      <c r="D17" s="115">
        <v>4930000</v>
      </c>
    </row>
    <row r="18" spans="1:4" ht="15.75">
      <c r="A18" s="116" t="s">
        <v>145</v>
      </c>
      <c r="B18" s="103" t="s">
        <v>94</v>
      </c>
      <c r="C18" s="113">
        <v>134000</v>
      </c>
      <c r="D18" s="115"/>
    </row>
    <row r="19" spans="1:4" ht="15.75">
      <c r="A19" s="102" t="s">
        <v>146</v>
      </c>
      <c r="B19" s="103" t="s">
        <v>147</v>
      </c>
      <c r="C19" s="117">
        <f>C20+C21+C22+C23+C25+C26+C28+C29</f>
        <v>6702774.14</v>
      </c>
      <c r="D19" s="118">
        <f>D20+D21+D22+D23+D25+D26+D28+D29</f>
        <v>6824764.96</v>
      </c>
    </row>
    <row r="20" spans="1:4" ht="15.75">
      <c r="A20" s="109" t="s">
        <v>148</v>
      </c>
      <c r="B20" s="103" t="s">
        <v>149</v>
      </c>
      <c r="C20" s="110">
        <v>909241.68</v>
      </c>
      <c r="D20" s="111">
        <v>915189.24</v>
      </c>
    </row>
    <row r="21" spans="1:4" ht="15.75">
      <c r="A21" s="109" t="s">
        <v>150</v>
      </c>
      <c r="B21" s="103" t="s">
        <v>151</v>
      </c>
      <c r="C21" s="110">
        <v>414486.78</v>
      </c>
      <c r="D21" s="111">
        <v>455371.51</v>
      </c>
    </row>
    <row r="22" spans="1:4" ht="15.75">
      <c r="A22" s="109" t="s">
        <v>152</v>
      </c>
      <c r="B22" s="103" t="s">
        <v>153</v>
      </c>
      <c r="C22" s="110">
        <v>1769197.43</v>
      </c>
      <c r="D22" s="111">
        <v>1694404.82</v>
      </c>
    </row>
    <row r="23" spans="1:4" ht="15.75">
      <c r="A23" s="109" t="s">
        <v>154</v>
      </c>
      <c r="B23" s="103" t="s">
        <v>155</v>
      </c>
      <c r="C23" s="110">
        <v>258320.71</v>
      </c>
      <c r="D23" s="111">
        <v>261737.26</v>
      </c>
    </row>
    <row r="24" spans="1:4" ht="15.75">
      <c r="A24" s="106" t="s">
        <v>156</v>
      </c>
      <c r="B24" s="103" t="s">
        <v>157</v>
      </c>
      <c r="C24" s="110"/>
      <c r="D24" s="111"/>
    </row>
    <row r="25" spans="1:4" ht="15.75">
      <c r="A25" s="109" t="s">
        <v>158</v>
      </c>
      <c r="B25" s="103" t="s">
        <v>159</v>
      </c>
      <c r="C25" s="110">
        <v>2838301.79</v>
      </c>
      <c r="D25" s="111">
        <v>2940925.11</v>
      </c>
    </row>
    <row r="26" spans="1:4" ht="15.75">
      <c r="A26" s="109" t="s">
        <v>160</v>
      </c>
      <c r="B26" s="103" t="s">
        <v>161</v>
      </c>
      <c r="C26" s="119">
        <v>493169.96</v>
      </c>
      <c r="D26" s="120">
        <v>539354.49</v>
      </c>
    </row>
    <row r="27" spans="1:4" ht="15">
      <c r="A27" s="121" t="s">
        <v>162</v>
      </c>
      <c r="B27" s="103" t="s">
        <v>163</v>
      </c>
      <c r="C27" s="122">
        <v>218320.15</v>
      </c>
      <c r="D27" s="123">
        <v>241627.07</v>
      </c>
    </row>
    <row r="28" spans="1:4" ht="15.75">
      <c r="A28" s="109" t="s">
        <v>164</v>
      </c>
      <c r="B28" s="103" t="s">
        <v>165</v>
      </c>
      <c r="C28" s="119">
        <v>20055.79</v>
      </c>
      <c r="D28" s="120">
        <v>17782.53</v>
      </c>
    </row>
    <row r="29" spans="1:4" ht="15.75">
      <c r="A29" s="109" t="s">
        <v>166</v>
      </c>
      <c r="B29" s="103" t="s">
        <v>167</v>
      </c>
      <c r="C29" s="110"/>
      <c r="D29" s="111"/>
    </row>
    <row r="30" spans="1:4" ht="15.75">
      <c r="A30" s="102" t="s">
        <v>168</v>
      </c>
      <c r="B30" s="103" t="s">
        <v>169</v>
      </c>
      <c r="C30" s="124">
        <f>C10-C19</f>
        <v>-564231.46</v>
      </c>
      <c r="D30" s="124">
        <f>D10-D19</f>
        <v>-651430.5499999998</v>
      </c>
    </row>
    <row r="31" spans="1:4" ht="15.75">
      <c r="A31" s="102" t="s">
        <v>170</v>
      </c>
      <c r="B31" s="103" t="s">
        <v>171</v>
      </c>
      <c r="C31" s="124">
        <f>C32+C33+C35</f>
        <v>777435.33</v>
      </c>
      <c r="D31" s="124">
        <f>D32+D33+D35</f>
        <v>782294.58</v>
      </c>
    </row>
    <row r="32" spans="1:4" ht="15.75">
      <c r="A32" s="109" t="s">
        <v>172</v>
      </c>
      <c r="B32" s="103" t="s">
        <v>173</v>
      </c>
      <c r="C32" s="110">
        <v>1</v>
      </c>
      <c r="D32" s="111"/>
    </row>
    <row r="33" spans="1:4" ht="15.75">
      <c r="A33" s="109" t="s">
        <v>174</v>
      </c>
      <c r="B33" s="103" t="s">
        <v>175</v>
      </c>
      <c r="C33" s="110"/>
      <c r="D33" s="111"/>
    </row>
    <row r="34" spans="1:4" ht="15.75">
      <c r="A34" s="109" t="s">
        <v>176</v>
      </c>
      <c r="B34" s="103" t="s">
        <v>177</v>
      </c>
      <c r="C34" s="110"/>
      <c r="D34" s="111"/>
    </row>
    <row r="35" spans="1:4" ht="15.75">
      <c r="A35" s="109" t="s">
        <v>178</v>
      </c>
      <c r="B35" s="103" t="s">
        <v>179</v>
      </c>
      <c r="C35" s="110">
        <v>777434.33</v>
      </c>
      <c r="D35" s="111">
        <v>782294.58</v>
      </c>
    </row>
    <row r="36" spans="1:4" ht="15.75">
      <c r="A36" s="102" t="s">
        <v>180</v>
      </c>
      <c r="B36" s="103" t="s">
        <v>181</v>
      </c>
      <c r="C36" s="124">
        <f>C37+C38+C39</f>
        <v>146020.41</v>
      </c>
      <c r="D36" s="118">
        <f>D39+D38</f>
        <v>150475.54</v>
      </c>
    </row>
    <row r="37" spans="1:4" ht="15.75">
      <c r="A37" s="109" t="s">
        <v>182</v>
      </c>
      <c r="B37" s="103" t="s">
        <v>183</v>
      </c>
      <c r="C37" s="110"/>
      <c r="D37" s="111"/>
    </row>
    <row r="38" spans="1:4" ht="15.75">
      <c r="A38" s="109" t="s">
        <v>184</v>
      </c>
      <c r="B38" s="103" t="s">
        <v>185</v>
      </c>
      <c r="C38" s="110"/>
      <c r="D38" s="111"/>
    </row>
    <row r="39" spans="1:4" ht="15.75">
      <c r="A39" s="109" t="s">
        <v>186</v>
      </c>
      <c r="B39" s="103" t="s">
        <v>187</v>
      </c>
      <c r="C39" s="110">
        <v>146020.41</v>
      </c>
      <c r="D39" s="111">
        <v>150475.54</v>
      </c>
    </row>
    <row r="40" spans="1:4" ht="15.75">
      <c r="A40" s="102" t="s">
        <v>188</v>
      </c>
      <c r="B40" s="103" t="s">
        <v>189</v>
      </c>
      <c r="C40" s="124">
        <f>C31+C30-C36</f>
        <v>67183.45999999999</v>
      </c>
      <c r="D40" s="118">
        <f>D31+D30-D36</f>
        <v>-19611.509999999864</v>
      </c>
    </row>
    <row r="41" spans="1:4" ht="15.75">
      <c r="A41" s="102" t="s">
        <v>190</v>
      </c>
      <c r="B41" s="103" t="s">
        <v>191</v>
      </c>
      <c r="C41" s="124">
        <f>C47+C49+C51+C52</f>
        <v>827.48</v>
      </c>
      <c r="D41" s="118">
        <f>D47</f>
        <v>1048.6</v>
      </c>
    </row>
    <row r="42" spans="1:4" ht="15.75">
      <c r="A42" s="109" t="s">
        <v>192</v>
      </c>
      <c r="B42" s="103" t="s">
        <v>193</v>
      </c>
      <c r="C42" s="110"/>
      <c r="D42" s="111"/>
    </row>
    <row r="43" spans="1:4" ht="15.75">
      <c r="A43" s="106" t="s">
        <v>194</v>
      </c>
      <c r="B43" s="103" t="s">
        <v>195</v>
      </c>
      <c r="C43" s="107"/>
      <c r="D43" s="108"/>
    </row>
    <row r="44" spans="1:4" ht="15.75">
      <c r="A44" s="125" t="s">
        <v>196</v>
      </c>
      <c r="B44" s="103" t="s">
        <v>197</v>
      </c>
      <c r="C44" s="107"/>
      <c r="D44" s="108"/>
    </row>
    <row r="45" spans="1:4" ht="15.75">
      <c r="A45" s="106" t="s">
        <v>198</v>
      </c>
      <c r="B45" s="103" t="s">
        <v>199</v>
      </c>
      <c r="C45" s="107"/>
      <c r="D45" s="108"/>
    </row>
    <row r="46" spans="1:4" ht="15.75">
      <c r="A46" s="125" t="s">
        <v>196</v>
      </c>
      <c r="B46" s="103" t="s">
        <v>200</v>
      </c>
      <c r="C46" s="107"/>
      <c r="D46" s="108"/>
    </row>
    <row r="47" spans="1:4" ht="15.75">
      <c r="A47" s="109" t="s">
        <v>201</v>
      </c>
      <c r="B47" s="103" t="s">
        <v>202</v>
      </c>
      <c r="C47" s="110">
        <v>827.48</v>
      </c>
      <c r="D47" s="111">
        <v>1048.6</v>
      </c>
    </row>
    <row r="48" spans="1:4" ht="15.75">
      <c r="A48" s="106" t="s">
        <v>138</v>
      </c>
      <c r="B48" s="103" t="s">
        <v>203</v>
      </c>
      <c r="C48" s="107"/>
      <c r="D48" s="108"/>
    </row>
    <row r="49" spans="1:4" ht="15.75">
      <c r="A49" s="109" t="s">
        <v>204</v>
      </c>
      <c r="B49" s="103" t="s">
        <v>205</v>
      </c>
      <c r="C49" s="110"/>
      <c r="D49" s="111"/>
    </row>
    <row r="50" spans="1:4" ht="15.75">
      <c r="A50" s="121" t="s">
        <v>206</v>
      </c>
      <c r="B50" s="103" t="s">
        <v>207</v>
      </c>
      <c r="C50" s="110"/>
      <c r="D50" s="111"/>
    </row>
    <row r="51" spans="1:4" ht="15.75">
      <c r="A51" s="109" t="s">
        <v>208</v>
      </c>
      <c r="B51" s="103" t="s">
        <v>209</v>
      </c>
      <c r="C51" s="110"/>
      <c r="D51" s="111"/>
    </row>
    <row r="52" spans="1:4" ht="15.75">
      <c r="A52" s="109" t="s">
        <v>210</v>
      </c>
      <c r="B52" s="103" t="s">
        <v>211</v>
      </c>
      <c r="C52" s="110"/>
      <c r="D52" s="111"/>
    </row>
    <row r="53" spans="1:4" ht="15.75">
      <c r="A53" s="102" t="s">
        <v>212</v>
      </c>
      <c r="B53" s="103" t="s">
        <v>213</v>
      </c>
      <c r="C53" s="124">
        <f>C56+C58+C59+C54</f>
        <v>0</v>
      </c>
      <c r="D53" s="118">
        <f>D56+D58+D59+D54</f>
        <v>20087.51</v>
      </c>
    </row>
    <row r="54" spans="1:4" ht="15.75">
      <c r="A54" s="109" t="s">
        <v>214</v>
      </c>
      <c r="B54" s="103" t="s">
        <v>215</v>
      </c>
      <c r="C54" s="110"/>
      <c r="D54" s="111">
        <v>20087.51</v>
      </c>
    </row>
    <row r="55" spans="1:4" ht="15.75">
      <c r="A55" s="106" t="s">
        <v>216</v>
      </c>
      <c r="B55" s="103" t="s">
        <v>217</v>
      </c>
      <c r="C55" s="107"/>
      <c r="D55" s="108"/>
    </row>
    <row r="56" spans="1:4" ht="15.75">
      <c r="A56" s="109" t="s">
        <v>218</v>
      </c>
      <c r="B56" s="103" t="s">
        <v>219</v>
      </c>
      <c r="C56" s="110"/>
      <c r="D56" s="111"/>
    </row>
    <row r="57" spans="1:4" ht="15.75">
      <c r="A57" s="121" t="s">
        <v>220</v>
      </c>
      <c r="B57" s="103" t="s">
        <v>221</v>
      </c>
      <c r="C57" s="110"/>
      <c r="D57" s="111"/>
    </row>
    <row r="58" spans="1:4" ht="15.75">
      <c r="A58" s="109" t="s">
        <v>222</v>
      </c>
      <c r="B58" s="103" t="s">
        <v>223</v>
      </c>
      <c r="C58" s="110"/>
      <c r="D58" s="111"/>
    </row>
    <row r="59" spans="1:4" ht="15.75">
      <c r="A59" s="109" t="s">
        <v>224</v>
      </c>
      <c r="B59" s="103" t="s">
        <v>225</v>
      </c>
      <c r="C59" s="110"/>
      <c r="D59" s="111"/>
    </row>
    <row r="60" spans="1:4" ht="15.75">
      <c r="A60" s="102" t="s">
        <v>226</v>
      </c>
      <c r="B60" s="103" t="s">
        <v>227</v>
      </c>
      <c r="C60" s="124">
        <f>C40+C41-C53</f>
        <v>68010.93999999999</v>
      </c>
      <c r="D60" s="124">
        <f>D40+D41-D53</f>
        <v>-38650.41999999987</v>
      </c>
    </row>
    <row r="61" spans="1:4" ht="15.75">
      <c r="A61" s="102" t="s">
        <v>228</v>
      </c>
      <c r="B61" s="103" t="s">
        <v>229</v>
      </c>
      <c r="C61" s="118">
        <v>1520</v>
      </c>
      <c r="D61" s="118">
        <v>122</v>
      </c>
    </row>
    <row r="62" spans="1:4" ht="15.75">
      <c r="A62" s="102" t="s">
        <v>230</v>
      </c>
      <c r="B62" s="103" t="s">
        <v>231</v>
      </c>
      <c r="C62" s="110"/>
      <c r="D62" s="111"/>
    </row>
    <row r="63" spans="1:4" ht="16.5" thickBot="1">
      <c r="A63" s="126" t="s">
        <v>232</v>
      </c>
      <c r="B63" s="103" t="s">
        <v>233</v>
      </c>
      <c r="C63" s="127">
        <f>C60-C61-C62</f>
        <v>66490.93999999999</v>
      </c>
      <c r="D63" s="128">
        <f>D60-D61</f>
        <v>-38772.41999999987</v>
      </c>
    </row>
    <row r="66" spans="1:4" ht="12.75">
      <c r="A66" s="129"/>
      <c r="D66" s="130"/>
    </row>
    <row r="67" spans="1:4" ht="12.75">
      <c r="A67" t="s">
        <v>235</v>
      </c>
      <c r="D67" s="131" t="s">
        <v>236</v>
      </c>
    </row>
  </sheetData>
  <sheetProtection/>
  <mergeCells count="6">
    <mergeCell ref="B1:D1"/>
    <mergeCell ref="B2:D2"/>
    <mergeCell ref="B3:D3"/>
    <mergeCell ref="A7:A8"/>
    <mergeCell ref="B7:B8"/>
    <mergeCell ref="C7:D7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875" style="0" customWidth="1"/>
    <col min="2" max="2" width="57.875" style="0" customWidth="1"/>
    <col min="3" max="4" width="16.625" style="0" customWidth="1"/>
  </cols>
  <sheetData>
    <row r="2" spans="1:3" ht="15.75">
      <c r="A2" s="229" t="s">
        <v>237</v>
      </c>
      <c r="B2" s="229"/>
      <c r="C2" s="132"/>
    </row>
    <row r="3" spans="1:3" ht="12.75">
      <c r="A3" s="133"/>
      <c r="B3" s="133"/>
      <c r="C3" s="132"/>
    </row>
    <row r="4" spans="1:4" ht="13.5" thickBot="1">
      <c r="A4" s="133"/>
      <c r="B4" s="133"/>
      <c r="C4" s="134" t="s">
        <v>238</v>
      </c>
      <c r="D4" s="209" t="s">
        <v>301</v>
      </c>
    </row>
    <row r="5" spans="1:4" ht="18" customHeight="1">
      <c r="A5" s="155" t="s">
        <v>239</v>
      </c>
      <c r="B5" s="156" t="s">
        <v>240</v>
      </c>
      <c r="C5" s="154">
        <v>467387.26</v>
      </c>
      <c r="D5" s="154">
        <v>408685.95</v>
      </c>
    </row>
    <row r="6" spans="1:4" ht="18" customHeight="1">
      <c r="A6" s="135" t="s">
        <v>241</v>
      </c>
      <c r="B6" s="136" t="s">
        <v>242</v>
      </c>
      <c r="C6" s="137"/>
      <c r="D6" s="137"/>
    </row>
    <row r="7" spans="1:4" ht="26.25" customHeight="1">
      <c r="A7" s="143" t="s">
        <v>243</v>
      </c>
      <c r="B7" s="144" t="s">
        <v>244</v>
      </c>
      <c r="C7" s="154">
        <f>C5+C6</f>
        <v>467387.26</v>
      </c>
      <c r="D7" s="154">
        <f>D5+D6</f>
        <v>408685.95</v>
      </c>
    </row>
    <row r="8" spans="1:4" ht="17.25" customHeight="1">
      <c r="A8" s="149" t="s">
        <v>245</v>
      </c>
      <c r="B8" s="150" t="s">
        <v>246</v>
      </c>
      <c r="C8" s="153">
        <v>467387.26</v>
      </c>
      <c r="D8" s="153">
        <v>408685.95</v>
      </c>
    </row>
    <row r="9" spans="1:4" ht="12.75" customHeight="1">
      <c r="A9" s="135" t="s">
        <v>247</v>
      </c>
      <c r="B9" s="138" t="s">
        <v>248</v>
      </c>
      <c r="C9" s="139">
        <f>C10-C17</f>
        <v>-58701.31</v>
      </c>
      <c r="D9" s="139">
        <f>D10-D17</f>
        <v>66490.94</v>
      </c>
    </row>
    <row r="10" spans="1:4" ht="12.75" customHeight="1">
      <c r="A10" s="135" t="s">
        <v>249</v>
      </c>
      <c r="B10" s="138" t="s">
        <v>250</v>
      </c>
      <c r="C10" s="139">
        <f>SUM(C11:C16)</f>
        <v>0</v>
      </c>
      <c r="D10" s="139">
        <f>SUM(D11:D16)</f>
        <v>66490.94</v>
      </c>
    </row>
    <row r="11" spans="1:4" ht="12.75" customHeight="1">
      <c r="A11" s="135" t="s">
        <v>241</v>
      </c>
      <c r="B11" s="138" t="s">
        <v>251</v>
      </c>
      <c r="C11" s="137"/>
      <c r="D11" s="137"/>
    </row>
    <row r="12" spans="1:4" ht="12.75">
      <c r="A12" s="135"/>
      <c r="B12" s="138"/>
      <c r="C12" s="137"/>
      <c r="D12" s="137"/>
    </row>
    <row r="13" spans="1:4" ht="12.75">
      <c r="A13" s="135"/>
      <c r="B13" s="138"/>
      <c r="C13" s="137"/>
      <c r="D13" s="137"/>
    </row>
    <row r="14" spans="1:4" ht="12.75" customHeight="1">
      <c r="A14" s="135"/>
      <c r="B14" s="138" t="s">
        <v>252</v>
      </c>
      <c r="C14" s="137"/>
      <c r="D14" s="137">
        <v>66490.94</v>
      </c>
    </row>
    <row r="15" spans="1:4" ht="12.75" customHeight="1">
      <c r="A15" s="135"/>
      <c r="B15" s="138" t="s">
        <v>253</v>
      </c>
      <c r="C15" s="137"/>
      <c r="D15" s="137"/>
    </row>
    <row r="16" spans="1:4" ht="12.75" customHeight="1">
      <c r="A16" s="135"/>
      <c r="B16" s="138" t="s">
        <v>254</v>
      </c>
      <c r="C16" s="137"/>
      <c r="D16" s="137"/>
    </row>
    <row r="17" spans="1:4" ht="12.75" customHeight="1">
      <c r="A17" s="135" t="s">
        <v>255</v>
      </c>
      <c r="B17" s="138" t="s">
        <v>256</v>
      </c>
      <c r="C17" s="139">
        <f>SUM(C18:C21)</f>
        <v>58701.31</v>
      </c>
      <c r="D17" s="139"/>
    </row>
    <row r="18" spans="1:4" ht="12.75" customHeight="1">
      <c r="A18" s="135"/>
      <c r="B18" s="138" t="s">
        <v>257</v>
      </c>
      <c r="C18" s="137"/>
      <c r="D18" s="137"/>
    </row>
    <row r="19" spans="1:4" ht="12.75">
      <c r="A19" s="135" t="s">
        <v>241</v>
      </c>
      <c r="B19" s="138" t="s">
        <v>258</v>
      </c>
      <c r="C19" s="137"/>
      <c r="D19" s="137"/>
    </row>
    <row r="20" spans="1:4" ht="12.75">
      <c r="A20" s="135"/>
      <c r="B20" s="138" t="s">
        <v>259</v>
      </c>
      <c r="C20" s="139">
        <v>58701.31</v>
      </c>
      <c r="D20" s="139"/>
    </row>
    <row r="21" spans="1:4" ht="12.75">
      <c r="A21" s="135"/>
      <c r="B21" s="138" t="s">
        <v>260</v>
      </c>
      <c r="C21" s="139"/>
      <c r="D21" s="139"/>
    </row>
    <row r="22" spans="1:4" ht="12.75">
      <c r="A22" s="135" t="s">
        <v>261</v>
      </c>
      <c r="B22" s="138" t="s">
        <v>262</v>
      </c>
      <c r="C22" s="139">
        <f>C8+C9</f>
        <v>408685.95</v>
      </c>
      <c r="D22" s="139">
        <f>D8+D9</f>
        <v>475176.89</v>
      </c>
    </row>
    <row r="23" spans="1:4" ht="12.75">
      <c r="A23" s="149" t="s">
        <v>263</v>
      </c>
      <c r="B23" s="150" t="s">
        <v>264</v>
      </c>
      <c r="C23" s="152"/>
      <c r="D23" s="152"/>
    </row>
    <row r="24" spans="1:4" ht="12.75">
      <c r="A24" s="135" t="s">
        <v>265</v>
      </c>
      <c r="B24" s="138" t="s">
        <v>266</v>
      </c>
      <c r="C24" s="140"/>
      <c r="D24" s="140"/>
    </row>
    <row r="25" spans="1:4" ht="12.75">
      <c r="A25" s="135" t="s">
        <v>267</v>
      </c>
      <c r="B25" s="138" t="s">
        <v>250</v>
      </c>
      <c r="C25" s="140"/>
      <c r="D25" s="140"/>
    </row>
    <row r="26" spans="1:4" ht="12.75">
      <c r="A26" s="135" t="s">
        <v>241</v>
      </c>
      <c r="B26" s="138"/>
      <c r="C26" s="140"/>
      <c r="D26" s="140"/>
    </row>
    <row r="27" spans="1:4" ht="12.75">
      <c r="A27" s="135" t="s">
        <v>241</v>
      </c>
      <c r="B27" s="138"/>
      <c r="C27" s="140"/>
      <c r="D27" s="140"/>
    </row>
    <row r="28" spans="1:4" ht="12.75">
      <c r="A28" s="135" t="s">
        <v>268</v>
      </c>
      <c r="B28" s="138" t="s">
        <v>256</v>
      </c>
      <c r="C28" s="140"/>
      <c r="D28" s="140"/>
    </row>
    <row r="29" spans="1:4" ht="12.75">
      <c r="A29" s="135" t="s">
        <v>241</v>
      </c>
      <c r="B29" s="138"/>
      <c r="C29" s="140"/>
      <c r="D29" s="140"/>
    </row>
    <row r="30" spans="1:4" ht="12.75">
      <c r="A30" s="135" t="s">
        <v>269</v>
      </c>
      <c r="B30" s="138"/>
      <c r="C30" s="140"/>
      <c r="D30" s="140"/>
    </row>
    <row r="31" spans="1:4" ht="12.75">
      <c r="A31" s="135" t="s">
        <v>270</v>
      </c>
      <c r="B31" s="138" t="s">
        <v>271</v>
      </c>
      <c r="C31" s="140"/>
      <c r="D31" s="140"/>
    </row>
    <row r="32" spans="1:4" ht="12.75">
      <c r="A32" s="149" t="s">
        <v>272</v>
      </c>
      <c r="B32" s="150" t="s">
        <v>273</v>
      </c>
      <c r="C32" s="152"/>
      <c r="D32" s="152"/>
    </row>
    <row r="33" spans="1:4" ht="12.75">
      <c r="A33" s="135" t="s">
        <v>274</v>
      </c>
      <c r="B33" s="138" t="s">
        <v>275</v>
      </c>
      <c r="C33" s="140"/>
      <c r="D33" s="140"/>
    </row>
    <row r="34" spans="1:4" ht="12.75">
      <c r="A34" s="135" t="s">
        <v>241</v>
      </c>
      <c r="B34" s="138" t="s">
        <v>276</v>
      </c>
      <c r="C34" s="140"/>
      <c r="D34" s="140"/>
    </row>
    <row r="35" spans="1:4" ht="12.75">
      <c r="A35" s="135" t="s">
        <v>277</v>
      </c>
      <c r="B35" s="138" t="s">
        <v>278</v>
      </c>
      <c r="C35" s="140"/>
      <c r="D35" s="140"/>
    </row>
    <row r="36" spans="1:4" ht="12.75">
      <c r="A36" s="135" t="s">
        <v>267</v>
      </c>
      <c r="B36" s="138" t="s">
        <v>250</v>
      </c>
      <c r="C36" s="140"/>
      <c r="D36" s="140"/>
    </row>
    <row r="37" spans="1:4" ht="12.75">
      <c r="A37" s="135" t="s">
        <v>241</v>
      </c>
      <c r="B37" s="138" t="s">
        <v>279</v>
      </c>
      <c r="C37" s="140"/>
      <c r="D37" s="140"/>
    </row>
    <row r="38" spans="1:4" ht="12.75">
      <c r="A38" s="135" t="s">
        <v>241</v>
      </c>
      <c r="B38" s="138"/>
      <c r="C38" s="140"/>
      <c r="D38" s="140"/>
    </row>
    <row r="39" spans="1:4" ht="12.75">
      <c r="A39" s="135" t="s">
        <v>268</v>
      </c>
      <c r="B39" s="138" t="s">
        <v>256</v>
      </c>
      <c r="C39" s="140"/>
      <c r="D39" s="140"/>
    </row>
    <row r="40" spans="1:4" ht="12.75">
      <c r="A40" s="135" t="s">
        <v>241</v>
      </c>
      <c r="B40" s="138"/>
      <c r="C40" s="140"/>
      <c r="D40" s="140"/>
    </row>
    <row r="41" spans="1:4" ht="12.75">
      <c r="A41" s="135" t="s">
        <v>280</v>
      </c>
      <c r="B41" s="138" t="s">
        <v>281</v>
      </c>
      <c r="C41" s="140"/>
      <c r="D41" s="140"/>
    </row>
    <row r="42" spans="1:4" ht="12.75">
      <c r="A42" s="135" t="s">
        <v>282</v>
      </c>
      <c r="B42" s="138" t="s">
        <v>283</v>
      </c>
      <c r="C42" s="140"/>
      <c r="D42" s="140"/>
    </row>
    <row r="43" spans="1:4" ht="12.75">
      <c r="A43" s="135" t="s">
        <v>241</v>
      </c>
      <c r="B43" s="138" t="s">
        <v>284</v>
      </c>
      <c r="C43" s="140"/>
      <c r="D43" s="140"/>
    </row>
    <row r="44" spans="1:4" ht="12.75">
      <c r="A44" s="135" t="s">
        <v>285</v>
      </c>
      <c r="B44" s="138" t="s">
        <v>286</v>
      </c>
      <c r="C44" s="140"/>
      <c r="D44" s="140"/>
    </row>
    <row r="45" spans="1:4" ht="12.75">
      <c r="A45" s="135" t="s">
        <v>267</v>
      </c>
      <c r="B45" s="138" t="s">
        <v>250</v>
      </c>
      <c r="C45" s="140"/>
      <c r="D45" s="140"/>
    </row>
    <row r="46" spans="1:4" ht="12.75">
      <c r="A46" s="135" t="s">
        <v>241</v>
      </c>
      <c r="B46" s="138" t="s">
        <v>287</v>
      </c>
      <c r="C46" s="140"/>
      <c r="D46" s="140"/>
    </row>
    <row r="47" spans="1:4" ht="12.75">
      <c r="A47" s="135" t="s">
        <v>241</v>
      </c>
      <c r="B47" s="138"/>
      <c r="C47" s="140"/>
      <c r="D47" s="140"/>
    </row>
    <row r="48" spans="1:4" ht="12.75">
      <c r="A48" s="135" t="s">
        <v>268</v>
      </c>
      <c r="B48" s="138" t="s">
        <v>256</v>
      </c>
      <c r="C48" s="140"/>
      <c r="D48" s="140"/>
    </row>
    <row r="49" spans="1:4" ht="12.75">
      <c r="A49" s="135" t="s">
        <v>241</v>
      </c>
      <c r="B49" s="138"/>
      <c r="C49" s="140"/>
      <c r="D49" s="140"/>
    </row>
    <row r="50" spans="1:4" ht="12.75">
      <c r="A50" s="135" t="s">
        <v>288</v>
      </c>
      <c r="B50" s="138" t="s">
        <v>289</v>
      </c>
      <c r="C50" s="140"/>
      <c r="D50" s="140"/>
    </row>
    <row r="51" spans="1:4" ht="12.75">
      <c r="A51" s="135" t="s">
        <v>290</v>
      </c>
      <c r="B51" s="138" t="s">
        <v>291</v>
      </c>
      <c r="C51" s="140"/>
      <c r="D51" s="140"/>
    </row>
    <row r="52" spans="1:4" ht="12.75">
      <c r="A52" s="149" t="s">
        <v>292</v>
      </c>
      <c r="B52" s="150" t="s">
        <v>293</v>
      </c>
      <c r="C52" s="151">
        <f>C53+C54</f>
        <v>66490.94</v>
      </c>
      <c r="D52" s="154">
        <f>D53+D54</f>
        <v>-38772.42</v>
      </c>
    </row>
    <row r="53" spans="1:4" ht="12.75">
      <c r="A53" s="135" t="s">
        <v>267</v>
      </c>
      <c r="B53" s="138" t="s">
        <v>294</v>
      </c>
      <c r="C53" s="137">
        <v>66490.94</v>
      </c>
      <c r="D53" s="137"/>
    </row>
    <row r="54" spans="1:4" ht="12.75">
      <c r="A54" s="135" t="s">
        <v>268</v>
      </c>
      <c r="B54" s="138" t="s">
        <v>295</v>
      </c>
      <c r="C54" s="137"/>
      <c r="D54" s="137">
        <v>-38772.42</v>
      </c>
    </row>
    <row r="55" spans="1:4" ht="12.75">
      <c r="A55" s="143" t="s">
        <v>296</v>
      </c>
      <c r="B55" s="144" t="s">
        <v>297</v>
      </c>
      <c r="C55" s="145">
        <f>C22+C31+C51+C52</f>
        <v>475176.89</v>
      </c>
      <c r="D55" s="181">
        <f>D22+D31+D51+D52</f>
        <v>436404.47000000003</v>
      </c>
    </row>
    <row r="56" spans="1:4" ht="26.25" thickBot="1">
      <c r="A56" s="146" t="s">
        <v>298</v>
      </c>
      <c r="B56" s="147" t="s">
        <v>299</v>
      </c>
      <c r="C56" s="148">
        <v>475176.89</v>
      </c>
      <c r="D56" s="182">
        <v>436404.57</v>
      </c>
    </row>
    <row r="57" spans="1:3" ht="12.75">
      <c r="A57" s="132"/>
      <c r="B57" s="132"/>
      <c r="C57" s="132"/>
    </row>
    <row r="58" spans="1:3" ht="12.75">
      <c r="A58" s="132"/>
      <c r="B58" s="141" t="s">
        <v>379</v>
      </c>
      <c r="C58" s="132"/>
    </row>
    <row r="59" spans="1:3" ht="12.75">
      <c r="A59" s="142" t="s">
        <v>300</v>
      </c>
      <c r="B59" s="132"/>
      <c r="C59" s="142" t="s">
        <v>302</v>
      </c>
    </row>
    <row r="60" spans="1:3" ht="12.75">
      <c r="A60" s="132"/>
      <c r="B60" s="132"/>
      <c r="C60" s="132"/>
    </row>
  </sheetData>
  <sheetProtection/>
  <mergeCells count="1">
    <mergeCell ref="A2:B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3"/>
  <sheetViews>
    <sheetView zoomScalePageLayoutView="0" workbookViewId="0" topLeftCell="A40">
      <selection activeCell="H73" sqref="H73"/>
    </sheetView>
  </sheetViews>
  <sheetFormatPr defaultColWidth="9.00390625" defaultRowHeight="12.75"/>
  <cols>
    <col min="1" max="1" width="3.125" style="0" customWidth="1"/>
    <col min="2" max="2" width="63.00390625" style="0" customWidth="1"/>
    <col min="3" max="3" width="15.375" style="0" customWidth="1"/>
    <col min="4" max="4" width="16.625" style="0" customWidth="1"/>
  </cols>
  <sheetData>
    <row r="4" spans="1:4" ht="12.75">
      <c r="A4" s="230" t="s">
        <v>377</v>
      </c>
      <c r="B4" s="230"/>
      <c r="C4" s="230"/>
      <c r="D4" s="230"/>
    </row>
    <row r="5" spans="1:4" ht="13.5" thickBot="1">
      <c r="A5" s="231" t="s">
        <v>303</v>
      </c>
      <c r="B5" s="231"/>
      <c r="C5" s="232"/>
      <c r="D5" s="231"/>
    </row>
    <row r="6" spans="1:4" ht="26.25" thickBot="1">
      <c r="A6" s="157"/>
      <c r="B6" s="158" t="s">
        <v>304</v>
      </c>
      <c r="C6" s="159" t="s">
        <v>305</v>
      </c>
      <c r="D6" s="160" t="s">
        <v>306</v>
      </c>
    </row>
    <row r="7" spans="1:4" ht="20.25" customHeight="1">
      <c r="A7" s="161" t="s">
        <v>307</v>
      </c>
      <c r="B7" s="162" t="s">
        <v>308</v>
      </c>
      <c r="C7" s="183"/>
      <c r="D7" s="184"/>
    </row>
    <row r="8" spans="1:4" ht="12.75" customHeight="1" thickBot="1">
      <c r="A8" s="163" t="s">
        <v>239</v>
      </c>
      <c r="B8" s="164" t="s">
        <v>309</v>
      </c>
      <c r="C8" s="185">
        <v>-38772.42</v>
      </c>
      <c r="D8" s="186">
        <v>66490.94</v>
      </c>
    </row>
    <row r="9" spans="1:4" ht="12.75" customHeight="1" thickBot="1">
      <c r="A9" s="163" t="s">
        <v>296</v>
      </c>
      <c r="B9" s="164" t="s">
        <v>310</v>
      </c>
      <c r="C9" s="187">
        <f>SUM(C10:C19)</f>
        <v>720603.6</v>
      </c>
      <c r="D9" s="188">
        <f>SUM(D10:D19)</f>
        <v>223655.38000000012</v>
      </c>
    </row>
    <row r="10" spans="1:4" ht="12.75" customHeight="1">
      <c r="A10" s="163" t="s">
        <v>245</v>
      </c>
      <c r="B10" s="164" t="s">
        <v>311</v>
      </c>
      <c r="C10" s="189">
        <v>915189.24</v>
      </c>
      <c r="D10" s="186">
        <v>909241.68</v>
      </c>
    </row>
    <row r="11" spans="1:4" ht="12.75" customHeight="1">
      <c r="A11" s="163" t="s">
        <v>263</v>
      </c>
      <c r="B11" s="164" t="s">
        <v>312</v>
      </c>
      <c r="C11" s="190"/>
      <c r="D11" s="186"/>
    </row>
    <row r="12" spans="1:4" ht="12.75" customHeight="1">
      <c r="A12" s="163" t="s">
        <v>313</v>
      </c>
      <c r="B12" s="164" t="s">
        <v>314</v>
      </c>
      <c r="C12" s="190"/>
      <c r="D12" s="186"/>
    </row>
    <row r="13" spans="1:4" ht="12.75" customHeight="1">
      <c r="A13" s="163" t="s">
        <v>272</v>
      </c>
      <c r="B13" s="164" t="s">
        <v>315</v>
      </c>
      <c r="C13" s="190"/>
      <c r="D13" s="186">
        <v>1</v>
      </c>
    </row>
    <row r="14" spans="1:4" ht="12.75" customHeight="1">
      <c r="A14" s="163" t="s">
        <v>292</v>
      </c>
      <c r="B14" s="164" t="s">
        <v>316</v>
      </c>
      <c r="C14" s="190"/>
      <c r="D14" s="186"/>
    </row>
    <row r="15" spans="1:4" ht="12.75" customHeight="1">
      <c r="A15" s="163" t="s">
        <v>317</v>
      </c>
      <c r="B15" s="164" t="s">
        <v>318</v>
      </c>
      <c r="C15" s="190">
        <v>-2030.89</v>
      </c>
      <c r="D15" s="186">
        <v>249.72</v>
      </c>
    </row>
    <row r="16" spans="1:4" ht="12.75">
      <c r="A16" s="163" t="s">
        <v>319</v>
      </c>
      <c r="B16" s="164" t="s">
        <v>320</v>
      </c>
      <c r="C16" s="190">
        <v>-24757.96</v>
      </c>
      <c r="D16" s="186">
        <v>76575.17</v>
      </c>
    </row>
    <row r="17" spans="1:4" ht="12.75" customHeight="1">
      <c r="A17" s="163" t="s">
        <v>321</v>
      </c>
      <c r="B17" s="165" t="s">
        <v>322</v>
      </c>
      <c r="C17" s="191">
        <v>24975.34</v>
      </c>
      <c r="D17" s="186">
        <v>-58255.7</v>
      </c>
    </row>
    <row r="18" spans="1:4" ht="12.75">
      <c r="A18" s="163" t="s">
        <v>323</v>
      </c>
      <c r="B18" s="164" t="s">
        <v>324</v>
      </c>
      <c r="C18" s="190">
        <v>-192870.87</v>
      </c>
      <c r="D18" s="186">
        <v>-708475.99</v>
      </c>
    </row>
    <row r="19" spans="1:4" ht="13.5" thickBot="1">
      <c r="A19" s="166" t="s">
        <v>325</v>
      </c>
      <c r="B19" s="167" t="s">
        <v>326</v>
      </c>
      <c r="C19" s="185">
        <v>98.74</v>
      </c>
      <c r="D19" s="192">
        <v>4319.5</v>
      </c>
    </row>
    <row r="20" spans="1:4" ht="13.5" thickBot="1">
      <c r="A20" s="168" t="s">
        <v>298</v>
      </c>
      <c r="B20" s="169" t="s">
        <v>327</v>
      </c>
      <c r="C20" s="193">
        <f>SUM(C8,C9)</f>
        <v>681831.1799999999</v>
      </c>
      <c r="D20" s="194">
        <f>SUM(D8,D9)</f>
        <v>290146.3200000001</v>
      </c>
    </row>
    <row r="21" spans="1:4" ht="12.75">
      <c r="A21" s="161" t="s">
        <v>328</v>
      </c>
      <c r="B21" s="162" t="s">
        <v>329</v>
      </c>
      <c r="C21" s="183"/>
      <c r="D21" s="184"/>
    </row>
    <row r="22" spans="1:4" ht="12.75">
      <c r="A22" s="170" t="s">
        <v>239</v>
      </c>
      <c r="B22" s="171" t="s">
        <v>330</v>
      </c>
      <c r="C22" s="195"/>
      <c r="D22" s="196">
        <f>SUM(D23,D24,D25,D33)</f>
        <v>1</v>
      </c>
    </row>
    <row r="23" spans="1:4" ht="25.5">
      <c r="A23" s="163" t="s">
        <v>245</v>
      </c>
      <c r="B23" s="164" t="s">
        <v>331</v>
      </c>
      <c r="C23" s="190"/>
      <c r="D23" s="186">
        <v>1</v>
      </c>
    </row>
    <row r="24" spans="1:4" ht="12.75">
      <c r="A24" s="163" t="s">
        <v>263</v>
      </c>
      <c r="B24" s="164" t="s">
        <v>332</v>
      </c>
      <c r="C24" s="190"/>
      <c r="D24" s="186"/>
    </row>
    <row r="25" spans="1:4" ht="12.75">
      <c r="A25" s="163" t="s">
        <v>313</v>
      </c>
      <c r="B25" s="164" t="s">
        <v>333</v>
      </c>
      <c r="C25" s="197"/>
      <c r="D25" s="188"/>
    </row>
    <row r="26" spans="1:4" ht="12.75">
      <c r="A26" s="163" t="s">
        <v>267</v>
      </c>
      <c r="B26" s="164" t="s">
        <v>334</v>
      </c>
      <c r="C26" s="190"/>
      <c r="D26" s="186"/>
    </row>
    <row r="27" spans="1:4" ht="12.75">
      <c r="A27" s="163" t="s">
        <v>268</v>
      </c>
      <c r="B27" s="164" t="s">
        <v>335</v>
      </c>
      <c r="C27" s="197"/>
      <c r="D27" s="188"/>
    </row>
    <row r="28" spans="1:4" ht="12.75">
      <c r="A28" s="163" t="s">
        <v>336</v>
      </c>
      <c r="B28" s="164" t="s">
        <v>337</v>
      </c>
      <c r="C28" s="190"/>
      <c r="D28" s="186"/>
    </row>
    <row r="29" spans="1:4" ht="12.75">
      <c r="A29" s="163" t="s">
        <v>336</v>
      </c>
      <c r="B29" s="164" t="s">
        <v>338</v>
      </c>
      <c r="C29" s="190"/>
      <c r="D29" s="186"/>
    </row>
    <row r="30" spans="1:4" ht="12.75">
      <c r="A30" s="163" t="s">
        <v>336</v>
      </c>
      <c r="B30" s="164" t="s">
        <v>339</v>
      </c>
      <c r="C30" s="190"/>
      <c r="D30" s="186"/>
    </row>
    <row r="31" spans="1:4" ht="12.75">
      <c r="A31" s="163" t="s">
        <v>336</v>
      </c>
      <c r="B31" s="164" t="s">
        <v>340</v>
      </c>
      <c r="C31" s="190"/>
      <c r="D31" s="186"/>
    </row>
    <row r="32" spans="1:4" ht="12.75">
      <c r="A32" s="163" t="s">
        <v>336</v>
      </c>
      <c r="B32" s="164" t="s">
        <v>341</v>
      </c>
      <c r="C32" s="190"/>
      <c r="D32" s="186"/>
    </row>
    <row r="33" spans="1:4" ht="13.5" thickBot="1">
      <c r="A33" s="163" t="s">
        <v>272</v>
      </c>
      <c r="B33" s="164" t="s">
        <v>342</v>
      </c>
      <c r="C33" s="185"/>
      <c r="D33" s="192"/>
    </row>
    <row r="34" spans="1:4" ht="13.5" thickBot="1">
      <c r="A34" s="170" t="s">
        <v>296</v>
      </c>
      <c r="B34" s="171" t="s">
        <v>343</v>
      </c>
      <c r="C34" s="193">
        <f>SUM(C35:C37,C42)</f>
        <v>684382.31</v>
      </c>
      <c r="D34" s="194">
        <f>SUM(D35:D37,D42)</f>
        <v>170958.95</v>
      </c>
    </row>
    <row r="35" spans="1:4" ht="25.5">
      <c r="A35" s="163" t="s">
        <v>245</v>
      </c>
      <c r="B35" s="164" t="s">
        <v>344</v>
      </c>
      <c r="C35" s="189">
        <v>581194.74</v>
      </c>
      <c r="D35" s="198">
        <f>117369.23+53589.72</f>
        <v>170958.95</v>
      </c>
    </row>
    <row r="36" spans="1:4" ht="13.5" thickBot="1">
      <c r="A36" s="163" t="s">
        <v>263</v>
      </c>
      <c r="B36" s="164" t="s">
        <v>345</v>
      </c>
      <c r="C36" s="185"/>
      <c r="D36" s="186"/>
    </row>
    <row r="37" spans="1:4" ht="13.5" thickBot="1">
      <c r="A37" s="163" t="s">
        <v>313</v>
      </c>
      <c r="B37" s="164" t="s">
        <v>346</v>
      </c>
      <c r="C37" s="187">
        <f>SUM(C38:C39)</f>
        <v>0</v>
      </c>
      <c r="D37" s="188">
        <f>SUM(D38:D39)</f>
        <v>0</v>
      </c>
    </row>
    <row r="38" spans="1:4" ht="12.75">
      <c r="A38" s="163" t="s">
        <v>267</v>
      </c>
      <c r="B38" s="164" t="s">
        <v>334</v>
      </c>
      <c r="C38" s="189"/>
      <c r="D38" s="186"/>
    </row>
    <row r="39" spans="1:4" ht="12.75">
      <c r="A39" s="163" t="s">
        <v>268</v>
      </c>
      <c r="B39" s="164" t="s">
        <v>335</v>
      </c>
      <c r="C39" s="199">
        <f>SUM(C40,C41)</f>
        <v>0</v>
      </c>
      <c r="D39" s="188">
        <f>SUM(D40,D41)</f>
        <v>0</v>
      </c>
    </row>
    <row r="40" spans="1:4" ht="12.75">
      <c r="A40" s="163" t="s">
        <v>336</v>
      </c>
      <c r="B40" s="164" t="s">
        <v>347</v>
      </c>
      <c r="C40" s="190"/>
      <c r="D40" s="186"/>
    </row>
    <row r="41" spans="1:4" ht="12.75">
      <c r="A41" s="163" t="s">
        <v>336</v>
      </c>
      <c r="B41" s="164" t="s">
        <v>348</v>
      </c>
      <c r="C41" s="190"/>
      <c r="D41" s="186"/>
    </row>
    <row r="42" spans="1:4" ht="13.5" thickBot="1">
      <c r="A42" s="166" t="s">
        <v>272</v>
      </c>
      <c r="B42" s="167" t="s">
        <v>349</v>
      </c>
      <c r="C42" s="185">
        <v>103187.57</v>
      </c>
      <c r="D42" s="192"/>
    </row>
    <row r="43" spans="1:4" ht="13.5" thickBot="1">
      <c r="A43" s="168" t="s">
        <v>298</v>
      </c>
      <c r="B43" s="169" t="s">
        <v>350</v>
      </c>
      <c r="C43" s="193">
        <f>C22-C34</f>
        <v>-684382.31</v>
      </c>
      <c r="D43" s="194">
        <f>D22-D34</f>
        <v>-170957.95</v>
      </c>
    </row>
    <row r="44" spans="1:4" ht="12.75">
      <c r="A44" s="161" t="s">
        <v>351</v>
      </c>
      <c r="B44" s="162" t="s">
        <v>352</v>
      </c>
      <c r="C44" s="183"/>
      <c r="D44" s="184"/>
    </row>
    <row r="45" spans="1:4" ht="12.75">
      <c r="A45" s="170" t="s">
        <v>239</v>
      </c>
      <c r="B45" s="171" t="s">
        <v>330</v>
      </c>
      <c r="C45" s="200">
        <f>SUM(C46:C49)</f>
        <v>4930000</v>
      </c>
      <c r="D45" s="196">
        <f>SUM(D46:D49)</f>
        <v>4908000</v>
      </c>
    </row>
    <row r="46" spans="1:4" ht="25.5">
      <c r="A46" s="163" t="s">
        <v>245</v>
      </c>
      <c r="B46" s="164" t="s">
        <v>353</v>
      </c>
      <c r="C46" s="190"/>
      <c r="D46" s="186"/>
    </row>
    <row r="47" spans="1:4" ht="12.75">
      <c r="A47" s="163" t="s">
        <v>263</v>
      </c>
      <c r="B47" s="164" t="s">
        <v>354</v>
      </c>
      <c r="C47" s="190"/>
      <c r="D47" s="186"/>
    </row>
    <row r="48" spans="1:4" ht="12.75">
      <c r="A48" s="163" t="s">
        <v>313</v>
      </c>
      <c r="B48" s="164" t="s">
        <v>355</v>
      </c>
      <c r="C48" s="190"/>
      <c r="D48" s="186"/>
    </row>
    <row r="49" spans="1:4" ht="12.75">
      <c r="A49" s="163" t="s">
        <v>272</v>
      </c>
      <c r="B49" s="164" t="s">
        <v>356</v>
      </c>
      <c r="C49" s="190">
        <v>4930000</v>
      </c>
      <c r="D49" s="186">
        <v>4908000</v>
      </c>
    </row>
    <row r="50" spans="1:4" ht="12.75">
      <c r="A50" s="170" t="s">
        <v>296</v>
      </c>
      <c r="B50" s="171" t="s">
        <v>343</v>
      </c>
      <c r="C50" s="200">
        <f>SUM(C51:C59)</f>
        <v>4930000</v>
      </c>
      <c r="D50" s="196">
        <f>SUM(D51:D59)</f>
        <v>4908585</v>
      </c>
    </row>
    <row r="51" spans="1:4" ht="12.75">
      <c r="A51" s="163" t="s">
        <v>245</v>
      </c>
      <c r="B51" s="164" t="s">
        <v>357</v>
      </c>
      <c r="C51" s="190"/>
      <c r="D51" s="186"/>
    </row>
    <row r="52" spans="1:4" ht="12.75">
      <c r="A52" s="163" t="s">
        <v>263</v>
      </c>
      <c r="B52" s="164" t="s">
        <v>358</v>
      </c>
      <c r="C52" s="190"/>
      <c r="D52" s="186"/>
    </row>
    <row r="53" spans="1:4" ht="12.75">
      <c r="A53" s="163" t="s">
        <v>313</v>
      </c>
      <c r="B53" s="164" t="s">
        <v>359</v>
      </c>
      <c r="C53" s="190"/>
      <c r="D53" s="186"/>
    </row>
    <row r="54" spans="1:4" ht="12.75">
      <c r="A54" s="163" t="s">
        <v>272</v>
      </c>
      <c r="B54" s="164" t="s">
        <v>360</v>
      </c>
      <c r="C54" s="190"/>
      <c r="D54" s="186"/>
    </row>
    <row r="55" spans="1:4" ht="12.75">
      <c r="A55" s="163" t="s">
        <v>292</v>
      </c>
      <c r="B55" s="164" t="s">
        <v>361</v>
      </c>
      <c r="C55" s="190"/>
      <c r="D55" s="186"/>
    </row>
    <row r="56" spans="1:4" ht="12.75">
      <c r="A56" s="163" t="s">
        <v>317</v>
      </c>
      <c r="B56" s="164" t="s">
        <v>362</v>
      </c>
      <c r="C56" s="190"/>
      <c r="D56" s="186"/>
    </row>
    <row r="57" spans="1:4" ht="12.75">
      <c r="A57" s="163" t="s">
        <v>319</v>
      </c>
      <c r="B57" s="164" t="s">
        <v>363</v>
      </c>
      <c r="C57" s="190"/>
      <c r="D57" s="186"/>
    </row>
    <row r="58" spans="1:4" ht="12.75">
      <c r="A58" s="163" t="s">
        <v>321</v>
      </c>
      <c r="B58" s="164" t="s">
        <v>364</v>
      </c>
      <c r="C58" s="190"/>
      <c r="D58" s="186"/>
    </row>
    <row r="59" spans="1:4" ht="13.5" thickBot="1">
      <c r="A59" s="166" t="s">
        <v>323</v>
      </c>
      <c r="B59" s="167" t="s">
        <v>365</v>
      </c>
      <c r="C59" s="185">
        <v>4930000</v>
      </c>
      <c r="D59" s="192">
        <f>4908000+585</f>
        <v>4908585</v>
      </c>
    </row>
    <row r="60" spans="1:4" ht="13.5" thickBot="1">
      <c r="A60" s="168" t="s">
        <v>298</v>
      </c>
      <c r="B60" s="169" t="s">
        <v>366</v>
      </c>
      <c r="C60" s="193">
        <f>C45-C50</f>
        <v>0</v>
      </c>
      <c r="D60" s="194">
        <f>D45-D50</f>
        <v>-585</v>
      </c>
    </row>
    <row r="61" spans="1:4" ht="12.75">
      <c r="A61" s="161" t="s">
        <v>367</v>
      </c>
      <c r="B61" s="162" t="s">
        <v>368</v>
      </c>
      <c r="C61" s="201">
        <f>C20+C43+C60</f>
        <v>-2551.130000000121</v>
      </c>
      <c r="D61" s="202">
        <f>D20+D43+D60</f>
        <v>118603.37000000011</v>
      </c>
    </row>
    <row r="62" spans="1:4" ht="12.75">
      <c r="A62" s="170" t="s">
        <v>369</v>
      </c>
      <c r="B62" s="171" t="s">
        <v>370</v>
      </c>
      <c r="C62" s="203">
        <v>-2551.13</v>
      </c>
      <c r="D62" s="204">
        <v>118603.37</v>
      </c>
    </row>
    <row r="63" spans="1:4" ht="13.5" thickBot="1">
      <c r="A63" s="166" t="s">
        <v>336</v>
      </c>
      <c r="B63" s="167" t="s">
        <v>371</v>
      </c>
      <c r="C63" s="185"/>
      <c r="D63" s="192"/>
    </row>
    <row r="64" spans="1:4" ht="12.75">
      <c r="A64" s="172" t="s">
        <v>372</v>
      </c>
      <c r="B64" s="173" t="s">
        <v>373</v>
      </c>
      <c r="C64" s="205">
        <v>125588.86</v>
      </c>
      <c r="D64" s="206">
        <v>6985.49</v>
      </c>
    </row>
    <row r="65" spans="1:4" ht="13.5" thickBot="1">
      <c r="A65" s="174" t="s">
        <v>374</v>
      </c>
      <c r="B65" s="175" t="s">
        <v>375</v>
      </c>
      <c r="C65" s="201">
        <f>C64+C61</f>
        <v>123037.72999999988</v>
      </c>
      <c r="D65" s="202">
        <f>D64+D61</f>
        <v>125588.86000000012</v>
      </c>
    </row>
    <row r="66" spans="1:4" ht="13.5" thickBot="1">
      <c r="A66" s="176" t="s">
        <v>336</v>
      </c>
      <c r="B66" s="177" t="s">
        <v>376</v>
      </c>
      <c r="C66" s="207"/>
      <c r="D66" s="208"/>
    </row>
    <row r="67" spans="1:4" ht="12.75">
      <c r="A67" s="178"/>
      <c r="B67" s="178"/>
      <c r="C67" s="178"/>
      <c r="D67" s="179"/>
    </row>
    <row r="68" spans="2:3" ht="12.75">
      <c r="B68" s="210" t="s">
        <v>380</v>
      </c>
      <c r="C68" s="180"/>
    </row>
    <row r="70" spans="2:3" ht="12.75">
      <c r="B70" t="s">
        <v>381</v>
      </c>
      <c r="C70" s="211" t="s">
        <v>382</v>
      </c>
    </row>
    <row r="73" ht="12.75">
      <c r="H73" t="s">
        <v>234</v>
      </c>
    </row>
  </sheetData>
  <sheetProtection/>
  <mergeCells count="2">
    <mergeCell ref="A4:D4"/>
    <mergeCell ref="A5:D5"/>
  </mergeCells>
  <printOptions/>
  <pageMargins left="1.1023622047244095" right="0.7086614173228347" top="0.35433070866141736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Buchalter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Irena.Przeliorz</cp:lastModifiedBy>
  <cp:lastPrinted>2018-03-21T13:23:06Z</cp:lastPrinted>
  <dcterms:created xsi:type="dcterms:W3CDTF">2004-10-14T12:18:06Z</dcterms:created>
  <dcterms:modified xsi:type="dcterms:W3CDTF">2018-11-21T11:29:22Z</dcterms:modified>
  <cp:category/>
  <cp:version/>
  <cp:contentType/>
  <cp:contentStatus/>
</cp:coreProperties>
</file>